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23235" windowHeight="9495"/>
  </bookViews>
  <sheets>
    <sheet name="Portada" sheetId="4" r:id="rId1"/>
    <sheet name="Andalucía" sheetId="1" r:id="rId2"/>
    <sheet name="Aragón" sheetId="6" r:id="rId3"/>
    <sheet name="Asturias" sheetId="7" r:id="rId4"/>
    <sheet name="Illes Balears" sheetId="8" r:id="rId5"/>
    <sheet name="Canarias" sheetId="9" r:id="rId6"/>
    <sheet name="Cantabria" sheetId="10" r:id="rId7"/>
    <sheet name="Castilla y León" sheetId="16" r:id="rId8"/>
    <sheet name="Castilla La Mancha" sheetId="12" r:id="rId9"/>
    <sheet name="Cataluña" sheetId="13" r:id="rId10"/>
    <sheet name="Com. Valenciana" sheetId="14" r:id="rId11"/>
    <sheet name="Extremadura" sheetId="15" r:id="rId12"/>
    <sheet name="Galicia" sheetId="17" r:id="rId13"/>
    <sheet name="Com. Madrid" sheetId="18" r:id="rId14"/>
    <sheet name="Región de Murcia" sheetId="19" r:id="rId15"/>
    <sheet name="Navarra" sheetId="20" r:id="rId16"/>
    <sheet name="Pais Vasco" sheetId="21" r:id="rId17"/>
    <sheet name="La Rioja" sheetId="22" r:id="rId18"/>
  </sheets>
  <calcPr calcId="145621"/>
</workbook>
</file>

<file path=xl/calcChain.xml><?xml version="1.0" encoding="utf-8"?>
<calcChain xmlns="http://schemas.openxmlformats.org/spreadsheetml/2006/main">
  <c r="E47" i="21" l="1"/>
  <c r="E47" i="20"/>
  <c r="E47" i="19"/>
  <c r="E47" i="17"/>
  <c r="E47" i="15"/>
  <c r="E47" i="14"/>
  <c r="E47" i="13"/>
  <c r="E47" i="12"/>
  <c r="E47" i="16"/>
  <c r="E47" i="10"/>
  <c r="E47" i="8"/>
  <c r="E47" i="7"/>
  <c r="E47" i="6"/>
  <c r="E47" i="1"/>
  <c r="E47" i="9" l="1"/>
  <c r="E47" i="18"/>
  <c r="E47" i="22"/>
  <c r="L146" i="22" l="1"/>
  <c r="M146" i="22"/>
  <c r="L146" i="21"/>
  <c r="M146" i="20"/>
  <c r="L146" i="19"/>
  <c r="L146" i="17"/>
  <c r="L146" i="15"/>
  <c r="L146" i="12"/>
  <c r="L146" i="10"/>
  <c r="L146" i="8"/>
  <c r="L146" i="7"/>
  <c r="K146" i="20" l="1"/>
  <c r="M146" i="10"/>
  <c r="M146" i="15"/>
  <c r="M146" i="17"/>
  <c r="L146" i="16"/>
  <c r="L146" i="20"/>
  <c r="N146" i="7"/>
  <c r="N146" i="10"/>
  <c r="N146" i="12"/>
  <c r="N146" i="13"/>
  <c r="N146" i="14"/>
  <c r="N146" i="17"/>
  <c r="N146" i="18"/>
  <c r="N146" i="19"/>
  <c r="N146" i="20"/>
  <c r="N146" i="21"/>
  <c r="M146" i="7"/>
  <c r="M146" i="13"/>
  <c r="M146" i="14"/>
  <c r="M146" i="18"/>
  <c r="M146" i="19"/>
  <c r="M146" i="21"/>
  <c r="L146" i="14"/>
  <c r="L146" i="18"/>
  <c r="L146" i="13"/>
  <c r="K146" i="13"/>
  <c r="K146" i="7"/>
  <c r="K146" i="8"/>
  <c r="K146" i="10"/>
  <c r="K146" i="14"/>
  <c r="K146" i="15"/>
  <c r="K146" i="17"/>
  <c r="K146" i="18"/>
  <c r="K146" i="19"/>
  <c r="N146" i="22"/>
  <c r="M146" i="8"/>
  <c r="M146" i="16"/>
  <c r="M146" i="12"/>
  <c r="N146" i="8"/>
  <c r="N146" i="15"/>
  <c r="N146" i="16"/>
  <c r="K146" i="21"/>
  <c r="K146" i="22"/>
  <c r="K146" i="12"/>
  <c r="K146" i="16"/>
  <c r="L146" i="6"/>
  <c r="K146" i="1"/>
  <c r="K146" i="6" l="1"/>
  <c r="N146" i="1"/>
  <c r="M146" i="1"/>
  <c r="L146" i="1"/>
  <c r="N146" i="6"/>
  <c r="M146" i="6"/>
  <c r="E157" i="22" l="1"/>
  <c r="E156" i="22"/>
  <c r="M145" i="22"/>
  <c r="L145" i="22"/>
  <c r="N144" i="22"/>
  <c r="M144" i="22"/>
  <c r="L144" i="22"/>
  <c r="K144" i="22"/>
  <c r="M143" i="22"/>
  <c r="L143" i="22"/>
  <c r="K143" i="22"/>
  <c r="J148" i="22"/>
  <c r="I148" i="22"/>
  <c r="G148" i="22"/>
  <c r="F148" i="22"/>
  <c r="E148" i="22"/>
  <c r="D148" i="22"/>
  <c r="C148" i="22"/>
  <c r="J147" i="22"/>
  <c r="G147" i="22"/>
  <c r="D147" i="22"/>
  <c r="C147" i="22"/>
  <c r="M131" i="22"/>
  <c r="L131" i="22"/>
  <c r="N130" i="22"/>
  <c r="M130" i="22"/>
  <c r="L130" i="22"/>
  <c r="K130" i="22"/>
  <c r="J133" i="22"/>
  <c r="I133" i="22"/>
  <c r="H133" i="22"/>
  <c r="G133" i="22"/>
  <c r="F133" i="22"/>
  <c r="E133" i="22"/>
  <c r="D133" i="22"/>
  <c r="K129" i="22"/>
  <c r="N128" i="22"/>
  <c r="M128" i="22"/>
  <c r="L128" i="22"/>
  <c r="K128" i="22"/>
  <c r="M127" i="22"/>
  <c r="L127" i="22"/>
  <c r="J132" i="22"/>
  <c r="I132" i="22"/>
  <c r="H132" i="22"/>
  <c r="G132" i="22"/>
  <c r="F132" i="22"/>
  <c r="E132" i="22"/>
  <c r="D132" i="22"/>
  <c r="C132" i="22"/>
  <c r="E110" i="22"/>
  <c r="E75" i="22"/>
  <c r="E74" i="22"/>
  <c r="E70" i="22"/>
  <c r="E223" i="22"/>
  <c r="E214" i="22"/>
  <c r="E213" i="22"/>
  <c r="E212" i="22"/>
  <c r="E210" i="22"/>
  <c r="E209" i="22"/>
  <c r="E207" i="22"/>
  <c r="E200" i="22"/>
  <c r="E199" i="22"/>
  <c r="E198" i="22"/>
  <c r="E197" i="22"/>
  <c r="E184" i="22"/>
  <c r="E183" i="22"/>
  <c r="E181" i="22"/>
  <c r="E179" i="22"/>
  <c r="E178" i="22"/>
  <c r="E177" i="22"/>
  <c r="D168" i="22"/>
  <c r="E167" i="22"/>
  <c r="H147" i="22"/>
  <c r="N143" i="22"/>
  <c r="H148" i="22"/>
  <c r="B11" i="22"/>
  <c r="E214" i="21"/>
  <c r="E213" i="21"/>
  <c r="E212" i="21"/>
  <c r="E198" i="21"/>
  <c r="L145" i="21"/>
  <c r="M144" i="21"/>
  <c r="L144" i="21"/>
  <c r="L143" i="21"/>
  <c r="J148" i="21"/>
  <c r="I148" i="21"/>
  <c r="H148" i="21"/>
  <c r="F148" i="21"/>
  <c r="E148" i="21"/>
  <c r="L142" i="21"/>
  <c r="K142" i="21"/>
  <c r="J147" i="21"/>
  <c r="I147" i="21"/>
  <c r="H147" i="21"/>
  <c r="G147" i="21"/>
  <c r="D147" i="21"/>
  <c r="C147" i="21"/>
  <c r="N130" i="21"/>
  <c r="M130" i="21"/>
  <c r="L130" i="21"/>
  <c r="K130" i="21"/>
  <c r="J133" i="21"/>
  <c r="I133" i="21"/>
  <c r="H133" i="21"/>
  <c r="G133" i="21"/>
  <c r="E133" i="21"/>
  <c r="D133" i="21"/>
  <c r="N128" i="21"/>
  <c r="M128" i="21"/>
  <c r="L128" i="21"/>
  <c r="K128" i="21"/>
  <c r="M127" i="21"/>
  <c r="L127" i="21"/>
  <c r="I132" i="21"/>
  <c r="H132" i="21"/>
  <c r="G132" i="21"/>
  <c r="E132" i="21"/>
  <c r="D132" i="21"/>
  <c r="C132" i="21"/>
  <c r="E74" i="21"/>
  <c r="E207" i="21"/>
  <c r="B11" i="21"/>
  <c r="M131" i="21" l="1"/>
  <c r="E33" i="22"/>
  <c r="N127" i="22"/>
  <c r="N131" i="22"/>
  <c r="K127" i="22"/>
  <c r="K131" i="22"/>
  <c r="C133" i="21"/>
  <c r="K133" i="21" s="1"/>
  <c r="F133" i="21"/>
  <c r="N133" i="21" s="1"/>
  <c r="E111" i="22"/>
  <c r="C48" i="22"/>
  <c r="E46" i="22"/>
  <c r="E68" i="22"/>
  <c r="E72" i="22"/>
  <c r="E88" i="22"/>
  <c r="E112" i="22"/>
  <c r="F132" i="21"/>
  <c r="E17" i="22"/>
  <c r="E23" i="22"/>
  <c r="D158" i="22"/>
  <c r="E56" i="21"/>
  <c r="E89" i="21"/>
  <c r="E183" i="21"/>
  <c r="E179" i="21"/>
  <c r="E210" i="21"/>
  <c r="E35" i="22"/>
  <c r="E45" i="22"/>
  <c r="E61" i="21"/>
  <c r="E221" i="21"/>
  <c r="C158" i="22"/>
  <c r="E155" i="22"/>
  <c r="E35" i="21"/>
  <c r="C22" i="21"/>
  <c r="E42" i="21"/>
  <c r="E112" i="21"/>
  <c r="K145" i="22"/>
  <c r="E200" i="21"/>
  <c r="J132" i="21"/>
  <c r="K145" i="21"/>
  <c r="M141" i="22"/>
  <c r="N141" i="22"/>
  <c r="N145" i="22"/>
  <c r="M145" i="21"/>
  <c r="I147" i="22"/>
  <c r="N145" i="21"/>
  <c r="E165" i="21"/>
  <c r="K131" i="21"/>
  <c r="N131" i="21"/>
  <c r="N144" i="21"/>
  <c r="E156" i="21"/>
  <c r="E180" i="21"/>
  <c r="E184" i="21"/>
  <c r="C101" i="21"/>
  <c r="E222" i="21"/>
  <c r="E157" i="21"/>
  <c r="K127" i="21"/>
  <c r="N127" i="21"/>
  <c r="E111" i="21"/>
  <c r="E90" i="21"/>
  <c r="E71" i="22"/>
  <c r="E75" i="21"/>
  <c r="D48" i="21"/>
  <c r="D49" i="21"/>
  <c r="E23" i="21"/>
  <c r="D48" i="22"/>
  <c r="E21" i="21"/>
  <c r="E43" i="22"/>
  <c r="E69" i="22"/>
  <c r="E73" i="22"/>
  <c r="E89" i="22"/>
  <c r="E103" i="22"/>
  <c r="G148" i="21"/>
  <c r="E16" i="22"/>
  <c r="E21" i="22"/>
  <c r="E34" i="22"/>
  <c r="D49" i="22"/>
  <c r="E57" i="22"/>
  <c r="E223" i="21"/>
  <c r="E14" i="21"/>
  <c r="E46" i="21"/>
  <c r="E72" i="21"/>
  <c r="E209" i="21"/>
  <c r="E42" i="22"/>
  <c r="E90" i="22"/>
  <c r="M148" i="22"/>
  <c r="C18" i="21"/>
  <c r="K144" i="21"/>
  <c r="C158" i="21"/>
  <c r="D91" i="22"/>
  <c r="E99" i="22"/>
  <c r="D18" i="21"/>
  <c r="L132" i="21"/>
  <c r="L131" i="21"/>
  <c r="L147" i="21"/>
  <c r="D158" i="21"/>
  <c r="E208" i="21"/>
  <c r="E56" i="22"/>
  <c r="E16" i="21"/>
  <c r="E34" i="21"/>
  <c r="C49" i="21"/>
  <c r="E70" i="21"/>
  <c r="E110" i="21"/>
  <c r="M141" i="21"/>
  <c r="M143" i="21"/>
  <c r="D148" i="21"/>
  <c r="L148" i="21" s="1"/>
  <c r="D91" i="21"/>
  <c r="D59" i="22"/>
  <c r="K147" i="22"/>
  <c r="M126" i="21"/>
  <c r="E166" i="21"/>
  <c r="E20" i="21"/>
  <c r="E33" i="21"/>
  <c r="E69" i="21"/>
  <c r="E73" i="21"/>
  <c r="E103" i="21"/>
  <c r="E155" i="21"/>
  <c r="C168" i="21"/>
  <c r="E178" i="21"/>
  <c r="E182" i="21"/>
  <c r="E147" i="22"/>
  <c r="E222" i="22"/>
  <c r="E44" i="22"/>
  <c r="L147" i="22"/>
  <c r="N143" i="21"/>
  <c r="E199" i="21"/>
  <c r="E44" i="21"/>
  <c r="E71" i="21"/>
  <c r="K143" i="21"/>
  <c r="E169" i="21"/>
  <c r="C168" i="22"/>
  <c r="E168" i="22" s="1"/>
  <c r="E182" i="22"/>
  <c r="E14" i="22"/>
  <c r="C22" i="22"/>
  <c r="E32" i="22"/>
  <c r="E43" i="21"/>
  <c r="D22" i="21"/>
  <c r="C18" i="22"/>
  <c r="D22" i="22"/>
  <c r="N141" i="21"/>
  <c r="E32" i="21"/>
  <c r="C48" i="21"/>
  <c r="E68" i="21"/>
  <c r="E88" i="21"/>
  <c r="E99" i="21"/>
  <c r="E177" i="21"/>
  <c r="E181" i="21"/>
  <c r="E197" i="21"/>
  <c r="E100" i="22"/>
  <c r="E165" i="22"/>
  <c r="E180" i="22"/>
  <c r="E208" i="22"/>
  <c r="E221" i="22"/>
  <c r="E20" i="22"/>
  <c r="D101" i="22"/>
  <c r="K142" i="22"/>
  <c r="L142" i="22"/>
  <c r="N142" i="22"/>
  <c r="M133" i="22"/>
  <c r="N133" i="22"/>
  <c r="L133" i="22"/>
  <c r="N132" i="22"/>
  <c r="M132" i="22"/>
  <c r="C101" i="22"/>
  <c r="E102" i="22"/>
  <c r="E58" i="22"/>
  <c r="E60" i="22"/>
  <c r="C59" i="22"/>
  <c r="C49" i="22"/>
  <c r="E19" i="22"/>
  <c r="K132" i="22"/>
  <c r="L148" i="22"/>
  <c r="E169" i="22"/>
  <c r="L132" i="22"/>
  <c r="N148" i="22"/>
  <c r="K148" i="22"/>
  <c r="M126" i="22"/>
  <c r="K126" i="22"/>
  <c r="M142" i="22"/>
  <c r="L126" i="22"/>
  <c r="F147" i="22"/>
  <c r="N147" i="22" s="1"/>
  <c r="E166" i="22"/>
  <c r="C91" i="22"/>
  <c r="C133" i="22"/>
  <c r="K133" i="22" s="1"/>
  <c r="E15" i="22"/>
  <c r="D18" i="22"/>
  <c r="L129" i="22"/>
  <c r="E170" i="22"/>
  <c r="K141" i="22"/>
  <c r="E98" i="22"/>
  <c r="N126" i="22"/>
  <c r="M129" i="22"/>
  <c r="L141" i="22"/>
  <c r="N129" i="22"/>
  <c r="E167" i="21"/>
  <c r="K147" i="21"/>
  <c r="M142" i="21"/>
  <c r="N142" i="21"/>
  <c r="C148" i="21"/>
  <c r="E102" i="21"/>
  <c r="D101" i="21"/>
  <c r="C59" i="21"/>
  <c r="D59" i="21"/>
  <c r="E57" i="21"/>
  <c r="E58" i="21"/>
  <c r="M148" i="21"/>
  <c r="M132" i="21"/>
  <c r="L133" i="21"/>
  <c r="N148" i="21"/>
  <c r="K132" i="21"/>
  <c r="M133" i="21"/>
  <c r="K141" i="21"/>
  <c r="E98" i="21"/>
  <c r="K126" i="21"/>
  <c r="E147" i="21"/>
  <c r="M147" i="21" s="1"/>
  <c r="D168" i="21"/>
  <c r="E19" i="21"/>
  <c r="E45" i="21"/>
  <c r="E60" i="21"/>
  <c r="E100" i="21"/>
  <c r="L126" i="21"/>
  <c r="F147" i="21"/>
  <c r="N147" i="21" s="1"/>
  <c r="E17" i="21"/>
  <c r="N126" i="21"/>
  <c r="L141" i="21"/>
  <c r="K129" i="21"/>
  <c r="L129" i="21"/>
  <c r="E170" i="21"/>
  <c r="E15" i="21"/>
  <c r="M129" i="21"/>
  <c r="C91" i="21"/>
  <c r="N129" i="21"/>
  <c r="E214" i="20"/>
  <c r="E213" i="20"/>
  <c r="E184" i="20"/>
  <c r="E183" i="20"/>
  <c r="E180" i="20"/>
  <c r="E157" i="20"/>
  <c r="E156" i="20"/>
  <c r="L145" i="20"/>
  <c r="L143" i="20"/>
  <c r="J148" i="20"/>
  <c r="I148" i="20"/>
  <c r="H148" i="20"/>
  <c r="G148" i="20"/>
  <c r="F148" i="20"/>
  <c r="E148" i="20"/>
  <c r="D148" i="20"/>
  <c r="C148" i="20"/>
  <c r="I147" i="20"/>
  <c r="H147" i="20"/>
  <c r="D147" i="20"/>
  <c r="M131" i="20"/>
  <c r="J133" i="20"/>
  <c r="I133" i="20"/>
  <c r="H133" i="20"/>
  <c r="G133" i="20"/>
  <c r="F133" i="20"/>
  <c r="M129" i="20"/>
  <c r="D133" i="20"/>
  <c r="C133" i="20"/>
  <c r="N128" i="20"/>
  <c r="M128" i="20"/>
  <c r="L128" i="20"/>
  <c r="K128" i="20"/>
  <c r="N127" i="20"/>
  <c r="M127" i="20"/>
  <c r="L127" i="20"/>
  <c r="K127" i="20"/>
  <c r="J132" i="20"/>
  <c r="I132" i="20"/>
  <c r="H132" i="20"/>
  <c r="G132" i="20"/>
  <c r="E132" i="20"/>
  <c r="D132" i="20"/>
  <c r="C132" i="20"/>
  <c r="E74" i="20"/>
  <c r="E33" i="20"/>
  <c r="E207" i="20"/>
  <c r="B11" i="20"/>
  <c r="E212" i="20" l="1"/>
  <c r="E22" i="21"/>
  <c r="E48" i="21"/>
  <c r="E48" i="22"/>
  <c r="E158" i="22"/>
  <c r="E75" i="20"/>
  <c r="E198" i="20"/>
  <c r="E158" i="21"/>
  <c r="N132" i="21"/>
  <c r="E165" i="20"/>
  <c r="E91" i="22"/>
  <c r="K148" i="21"/>
  <c r="E18" i="21"/>
  <c r="E61" i="20"/>
  <c r="E182" i="20"/>
  <c r="E17" i="20"/>
  <c r="E68" i="20"/>
  <c r="E72" i="20"/>
  <c r="E88" i="20"/>
  <c r="E99" i="20"/>
  <c r="E101" i="21"/>
  <c r="E22" i="22"/>
  <c r="E181" i="20"/>
  <c r="E208" i="20"/>
  <c r="E223" i="20"/>
  <c r="E210" i="20"/>
  <c r="E49" i="21"/>
  <c r="K141" i="20"/>
  <c r="K144" i="20"/>
  <c r="K145" i="20"/>
  <c r="M147" i="22"/>
  <c r="M145" i="20"/>
  <c r="L144" i="20"/>
  <c r="M141" i="20"/>
  <c r="M143" i="20"/>
  <c r="M144" i="20"/>
  <c r="N141" i="20"/>
  <c r="N144" i="20"/>
  <c r="N145" i="20"/>
  <c r="E166" i="20"/>
  <c r="E20" i="20"/>
  <c r="E90" i="20"/>
  <c r="E179" i="20"/>
  <c r="E199" i="20"/>
  <c r="E221" i="20"/>
  <c r="N126" i="20"/>
  <c r="K130" i="20"/>
  <c r="K131" i="20"/>
  <c r="L130" i="20"/>
  <c r="L131" i="20"/>
  <c r="N131" i="20"/>
  <c r="N130" i="20"/>
  <c r="M130" i="20"/>
  <c r="E42" i="20"/>
  <c r="E209" i="20"/>
  <c r="K143" i="20"/>
  <c r="E49" i="22"/>
  <c r="C168" i="20"/>
  <c r="J147" i="20"/>
  <c r="D158" i="20"/>
  <c r="E89" i="20"/>
  <c r="E112" i="20"/>
  <c r="E71" i="20"/>
  <c r="E98" i="20"/>
  <c r="E200" i="20"/>
  <c r="E222" i="20"/>
  <c r="E59" i="22"/>
  <c r="N143" i="20"/>
  <c r="L141" i="20"/>
  <c r="E155" i="20"/>
  <c r="C158" i="20"/>
  <c r="D49" i="20"/>
  <c r="E43" i="20"/>
  <c r="E69" i="20"/>
  <c r="E178" i="20"/>
  <c r="E18" i="22"/>
  <c r="E101" i="22"/>
  <c r="E168" i="21"/>
  <c r="M148" i="20"/>
  <c r="E58" i="20"/>
  <c r="N142" i="20"/>
  <c r="E177" i="20"/>
  <c r="C18" i="20"/>
  <c r="C59" i="20"/>
  <c r="G147" i="20"/>
  <c r="E91" i="21"/>
  <c r="E61" i="22"/>
  <c r="E59" i="21"/>
  <c r="E35" i="20"/>
  <c r="E45" i="20"/>
  <c r="D18" i="20"/>
  <c r="E16" i="20"/>
  <c r="C22" i="20"/>
  <c r="E34" i="20"/>
  <c r="E44" i="20"/>
  <c r="E32" i="20"/>
  <c r="C48" i="20"/>
  <c r="E46" i="20"/>
  <c r="E70" i="20"/>
  <c r="K148" i="20"/>
  <c r="E110" i="20"/>
  <c r="E14" i="20"/>
  <c r="E19" i="20"/>
  <c r="N133" i="20"/>
  <c r="D59" i="20"/>
  <c r="D91" i="20"/>
  <c r="E73" i="20"/>
  <c r="E197" i="20"/>
  <c r="E111" i="20"/>
  <c r="C147" i="20"/>
  <c r="E56" i="20"/>
  <c r="D168" i="20"/>
  <c r="E167" i="20"/>
  <c r="L147" i="20"/>
  <c r="L148" i="20"/>
  <c r="N148" i="20"/>
  <c r="F147" i="20"/>
  <c r="E147" i="20"/>
  <c r="M147" i="20" s="1"/>
  <c r="E133" i="20"/>
  <c r="M133" i="20" s="1"/>
  <c r="C101" i="20"/>
  <c r="D101" i="20"/>
  <c r="E102" i="20"/>
  <c r="D22" i="20"/>
  <c r="M132" i="20"/>
  <c r="E60" i="20"/>
  <c r="K132" i="20"/>
  <c r="K133" i="20"/>
  <c r="L132" i="20"/>
  <c r="L133" i="20"/>
  <c r="F132" i="20"/>
  <c r="N132" i="20" s="1"/>
  <c r="C49" i="20"/>
  <c r="K129" i="20"/>
  <c r="K142" i="20"/>
  <c r="E169" i="20"/>
  <c r="E15" i="20"/>
  <c r="L129" i="20"/>
  <c r="M142" i="20"/>
  <c r="D48" i="20"/>
  <c r="C91" i="20"/>
  <c r="M126" i="20"/>
  <c r="E21" i="20"/>
  <c r="N129" i="20"/>
  <c r="E170" i="20"/>
  <c r="E103" i="20"/>
  <c r="E100" i="20"/>
  <c r="L142" i="20"/>
  <c r="K126" i="20"/>
  <c r="E57" i="20"/>
  <c r="L126" i="20"/>
  <c r="E158" i="20" l="1"/>
  <c r="K147" i="20"/>
  <c r="E18" i="20"/>
  <c r="N147" i="20"/>
  <c r="E22" i="20"/>
  <c r="E168" i="20"/>
  <c r="E49" i="20"/>
  <c r="E59" i="20"/>
  <c r="E48" i="20"/>
  <c r="E91" i="20"/>
  <c r="E101" i="20"/>
  <c r="E214" i="19" l="1"/>
  <c r="E213" i="19"/>
  <c r="E212" i="19"/>
  <c r="E198" i="19"/>
  <c r="E183" i="19"/>
  <c r="E180" i="19"/>
  <c r="M145" i="19"/>
  <c r="L145" i="19"/>
  <c r="M144" i="19"/>
  <c r="L144" i="19"/>
  <c r="L143" i="19"/>
  <c r="J148" i="19"/>
  <c r="I148" i="19"/>
  <c r="G148" i="19"/>
  <c r="M142" i="19"/>
  <c r="D148" i="19"/>
  <c r="J147" i="19"/>
  <c r="I147" i="19"/>
  <c r="G147" i="19"/>
  <c r="M141" i="19"/>
  <c r="D147" i="19"/>
  <c r="C147" i="19"/>
  <c r="N130" i="19"/>
  <c r="M130" i="19"/>
  <c r="L130" i="19"/>
  <c r="K130" i="19"/>
  <c r="I133" i="19"/>
  <c r="H133" i="19"/>
  <c r="F133" i="19"/>
  <c r="E133" i="19"/>
  <c r="D133" i="19"/>
  <c r="C133" i="19"/>
  <c r="N128" i="19"/>
  <c r="M128" i="19"/>
  <c r="L128" i="19"/>
  <c r="K128" i="19"/>
  <c r="N127" i="19"/>
  <c r="M127" i="19"/>
  <c r="L127" i="19"/>
  <c r="J132" i="19"/>
  <c r="I132" i="19"/>
  <c r="H132" i="19"/>
  <c r="E132" i="19"/>
  <c r="D132" i="19"/>
  <c r="E75" i="19"/>
  <c r="E74" i="19"/>
  <c r="E46" i="19"/>
  <c r="E32" i="19"/>
  <c r="E207" i="19"/>
  <c r="H148" i="19"/>
  <c r="H147" i="19"/>
  <c r="B11" i="19"/>
  <c r="E157" i="19" l="1"/>
  <c r="E68" i="19"/>
  <c r="E72" i="19"/>
  <c r="E102" i="19"/>
  <c r="E112" i="19"/>
  <c r="E178" i="19"/>
  <c r="J133" i="19"/>
  <c r="N133" i="19" s="1"/>
  <c r="G133" i="19"/>
  <c r="K133" i="19" s="1"/>
  <c r="E210" i="19"/>
  <c r="E34" i="19"/>
  <c r="E70" i="19"/>
  <c r="E90" i="19"/>
  <c r="E16" i="19"/>
  <c r="E111" i="19"/>
  <c r="E208" i="19"/>
  <c r="E223" i="19"/>
  <c r="G132" i="19"/>
  <c r="L131" i="19"/>
  <c r="E179" i="19"/>
  <c r="E61" i="19"/>
  <c r="E209" i="19"/>
  <c r="E200" i="19"/>
  <c r="E197" i="19"/>
  <c r="E165" i="19"/>
  <c r="K145" i="19"/>
  <c r="D158" i="19"/>
  <c r="E181" i="19"/>
  <c r="N141" i="19"/>
  <c r="N145" i="19"/>
  <c r="M131" i="19"/>
  <c r="E14" i="19"/>
  <c r="E19" i="19"/>
  <c r="E43" i="19"/>
  <c r="E56" i="19"/>
  <c r="E89" i="19"/>
  <c r="E103" i="19"/>
  <c r="K144" i="19"/>
  <c r="C158" i="19"/>
  <c r="E169" i="19"/>
  <c r="E199" i="19"/>
  <c r="E221" i="19"/>
  <c r="C22" i="19"/>
  <c r="E35" i="19"/>
  <c r="E58" i="19"/>
  <c r="E71" i="19"/>
  <c r="E98" i="19"/>
  <c r="E156" i="19"/>
  <c r="E184" i="19"/>
  <c r="E222" i="19"/>
  <c r="D22" i="19"/>
  <c r="N126" i="19"/>
  <c r="N131" i="19"/>
  <c r="N142" i="19"/>
  <c r="N143" i="19"/>
  <c r="N144" i="19"/>
  <c r="D48" i="19"/>
  <c r="D18" i="19"/>
  <c r="C18" i="19"/>
  <c r="L141" i="19"/>
  <c r="C49" i="19"/>
  <c r="C48" i="19"/>
  <c r="C91" i="19"/>
  <c r="K129" i="19"/>
  <c r="C132" i="19"/>
  <c r="M126" i="19"/>
  <c r="D49" i="19"/>
  <c r="L148" i="19"/>
  <c r="E182" i="19"/>
  <c r="E110" i="19"/>
  <c r="K131" i="19"/>
  <c r="E88" i="19"/>
  <c r="E170" i="19"/>
  <c r="K143" i="19"/>
  <c r="F148" i="19"/>
  <c r="N148" i="19" s="1"/>
  <c r="M143" i="19"/>
  <c r="D168" i="19"/>
  <c r="E148" i="19"/>
  <c r="M148" i="19" s="1"/>
  <c r="E20" i="19"/>
  <c r="E33" i="19"/>
  <c r="E69" i="19"/>
  <c r="E73" i="19"/>
  <c r="E177" i="19"/>
  <c r="C168" i="19"/>
  <c r="C148" i="19"/>
  <c r="K148" i="19" s="1"/>
  <c r="K141" i="19"/>
  <c r="K127" i="19"/>
  <c r="L132" i="19"/>
  <c r="M132" i="19"/>
  <c r="E99" i="19"/>
  <c r="C59" i="19"/>
  <c r="D59" i="19"/>
  <c r="E44" i="19"/>
  <c r="K147" i="19"/>
  <c r="L133" i="19"/>
  <c r="L147" i="19"/>
  <c r="M133" i="19"/>
  <c r="K142" i="19"/>
  <c r="E15" i="19"/>
  <c r="E45" i="19"/>
  <c r="E100" i="19"/>
  <c r="L129" i="19"/>
  <c r="L142" i="19"/>
  <c r="E166" i="19"/>
  <c r="C101" i="19"/>
  <c r="M129" i="19"/>
  <c r="E147" i="19"/>
  <c r="M147" i="19" s="1"/>
  <c r="E155" i="19"/>
  <c r="E17" i="19"/>
  <c r="F132" i="19"/>
  <c r="N132" i="19" s="1"/>
  <c r="D101" i="19"/>
  <c r="N129" i="19"/>
  <c r="F147" i="19"/>
  <c r="N147" i="19" s="1"/>
  <c r="D91" i="19"/>
  <c r="E57" i="19"/>
  <c r="E21" i="19"/>
  <c r="K126" i="19"/>
  <c r="E167" i="19"/>
  <c r="E42" i="19"/>
  <c r="L126" i="19"/>
  <c r="E158" i="19" l="1"/>
  <c r="K132" i="19"/>
  <c r="E22" i="19"/>
  <c r="E49" i="19"/>
  <c r="E48" i="19"/>
  <c r="E18" i="19"/>
  <c r="E101" i="19"/>
  <c r="E59" i="19"/>
  <c r="E91" i="19"/>
  <c r="E168" i="19"/>
  <c r="E60" i="19"/>
  <c r="E214" i="18" l="1"/>
  <c r="E212" i="18"/>
  <c r="E198" i="18"/>
  <c r="L145" i="18"/>
  <c r="L144" i="18"/>
  <c r="L143" i="18"/>
  <c r="J148" i="18"/>
  <c r="I148" i="18"/>
  <c r="F148" i="18"/>
  <c r="D148" i="18"/>
  <c r="C148" i="18"/>
  <c r="J147" i="18"/>
  <c r="H147" i="18"/>
  <c r="L141" i="18"/>
  <c r="M130" i="18"/>
  <c r="I133" i="18"/>
  <c r="H133" i="18"/>
  <c r="E133" i="18"/>
  <c r="D133" i="18"/>
  <c r="N128" i="18"/>
  <c r="M128" i="18"/>
  <c r="L128" i="18"/>
  <c r="M127" i="18"/>
  <c r="C132" i="18"/>
  <c r="E74" i="18"/>
  <c r="E207" i="18"/>
  <c r="H148" i="18"/>
  <c r="F147" i="18"/>
  <c r="B11" i="18"/>
  <c r="B11" i="1"/>
  <c r="B11" i="6"/>
  <c r="B11" i="7"/>
  <c r="B11" i="8"/>
  <c r="B11" i="9"/>
  <c r="B11" i="10"/>
  <c r="B11" i="16"/>
  <c r="B11" i="12"/>
  <c r="B11" i="13"/>
  <c r="B11" i="14"/>
  <c r="B11" i="15"/>
  <c r="B11" i="17"/>
  <c r="L130" i="18" l="1"/>
  <c r="E178" i="18"/>
  <c r="E182" i="18"/>
  <c r="E177" i="18"/>
  <c r="E213" i="18"/>
  <c r="K128" i="18"/>
  <c r="E197" i="18"/>
  <c r="E208" i="18"/>
  <c r="E180" i="18"/>
  <c r="E184" i="18"/>
  <c r="E68" i="18"/>
  <c r="E72" i="18"/>
  <c r="E112" i="18"/>
  <c r="N131" i="18"/>
  <c r="E70" i="18"/>
  <c r="E90" i="18"/>
  <c r="E110" i="18"/>
  <c r="J132" i="18"/>
  <c r="L127" i="18"/>
  <c r="E183" i="18"/>
  <c r="E209" i="18"/>
  <c r="C158" i="17"/>
  <c r="E165" i="18"/>
  <c r="D158" i="18"/>
  <c r="C133" i="18"/>
  <c r="F133" i="18"/>
  <c r="E14" i="18"/>
  <c r="E33" i="18"/>
  <c r="E43" i="18"/>
  <c r="E56" i="18"/>
  <c r="K127" i="18"/>
  <c r="K130" i="18"/>
  <c r="K131" i="18"/>
  <c r="K141" i="18"/>
  <c r="K143" i="18"/>
  <c r="K144" i="18"/>
  <c r="K145" i="18"/>
  <c r="C158" i="18"/>
  <c r="E166" i="18"/>
  <c r="D158" i="17"/>
  <c r="E200" i="18"/>
  <c r="E222" i="18"/>
  <c r="D22" i="18"/>
  <c r="M143" i="18"/>
  <c r="M126" i="18"/>
  <c r="M131" i="18"/>
  <c r="M141" i="18"/>
  <c r="I147" i="18"/>
  <c r="J133" i="18"/>
  <c r="D168" i="18"/>
  <c r="D132" i="18"/>
  <c r="E35" i="18"/>
  <c r="E45" i="18"/>
  <c r="E148" i="18"/>
  <c r="M148" i="18" s="1"/>
  <c r="L142" i="18"/>
  <c r="C168" i="18"/>
  <c r="E44" i="18"/>
  <c r="D59" i="18"/>
  <c r="E69" i="18"/>
  <c r="E73" i="18"/>
  <c r="D91" i="18"/>
  <c r="L131" i="18"/>
  <c r="E179" i="18"/>
  <c r="E221" i="18"/>
  <c r="I132" i="18"/>
  <c r="N126" i="18"/>
  <c r="N127" i="18"/>
  <c r="N130" i="18"/>
  <c r="N143" i="18"/>
  <c r="N144" i="18"/>
  <c r="N145" i="18"/>
  <c r="E156" i="18"/>
  <c r="E19" i="18"/>
  <c r="E32" i="18"/>
  <c r="E46" i="18"/>
  <c r="E71" i="18"/>
  <c r="E75" i="18"/>
  <c r="E98" i="18"/>
  <c r="E111" i="18"/>
  <c r="G133" i="18"/>
  <c r="E157" i="18"/>
  <c r="E181" i="18"/>
  <c r="E223" i="18"/>
  <c r="E15" i="18"/>
  <c r="D18" i="18"/>
  <c r="E155" i="18"/>
  <c r="E167" i="18"/>
  <c r="M144" i="18"/>
  <c r="M145" i="18"/>
  <c r="E199" i="18"/>
  <c r="E210" i="18"/>
  <c r="L133" i="18"/>
  <c r="N142" i="18"/>
  <c r="H132" i="18"/>
  <c r="G147" i="18"/>
  <c r="E169" i="18"/>
  <c r="E20" i="18"/>
  <c r="D48" i="18"/>
  <c r="E16" i="18"/>
  <c r="E34" i="18"/>
  <c r="C59" i="18"/>
  <c r="C91" i="18"/>
  <c r="G148" i="18"/>
  <c r="K148" i="18" s="1"/>
  <c r="N147" i="18"/>
  <c r="M142" i="18"/>
  <c r="C147" i="18"/>
  <c r="M133" i="18"/>
  <c r="G132" i="18"/>
  <c r="K132" i="18" s="1"/>
  <c r="E102" i="18"/>
  <c r="E99" i="18"/>
  <c r="C101" i="18"/>
  <c r="D101" i="18"/>
  <c r="E89" i="18"/>
  <c r="D49" i="18"/>
  <c r="C48" i="18"/>
  <c r="E61" i="18"/>
  <c r="L148" i="18"/>
  <c r="N148" i="18"/>
  <c r="E17" i="18"/>
  <c r="E88" i="18"/>
  <c r="F132" i="18"/>
  <c r="N141" i="18"/>
  <c r="C18" i="18"/>
  <c r="E42" i="18"/>
  <c r="C49" i="18"/>
  <c r="E57" i="18"/>
  <c r="K129" i="18"/>
  <c r="K142" i="18"/>
  <c r="E100" i="18"/>
  <c r="L129" i="18"/>
  <c r="D147" i="18"/>
  <c r="L147" i="18" s="1"/>
  <c r="E132" i="18"/>
  <c r="M129" i="18"/>
  <c r="E147" i="18"/>
  <c r="E21" i="18"/>
  <c r="E58" i="18"/>
  <c r="N129" i="18"/>
  <c r="E170" i="18"/>
  <c r="C22" i="18"/>
  <c r="E22" i="18" s="1"/>
  <c r="K126" i="18"/>
  <c r="L126" i="18"/>
  <c r="E223" i="17"/>
  <c r="E213" i="17"/>
  <c r="E212" i="17"/>
  <c r="E210" i="17"/>
  <c r="E209" i="17"/>
  <c r="E208" i="17"/>
  <c r="E207" i="17"/>
  <c r="E200" i="17"/>
  <c r="E199" i="17"/>
  <c r="E197" i="17"/>
  <c r="E183" i="17"/>
  <c r="E181" i="17"/>
  <c r="E180" i="17"/>
  <c r="E179" i="17"/>
  <c r="E178" i="17"/>
  <c r="E177" i="17"/>
  <c r="D168" i="17"/>
  <c r="E167" i="17"/>
  <c r="E166" i="17"/>
  <c r="C168" i="17"/>
  <c r="E157" i="17"/>
  <c r="E156" i="17"/>
  <c r="E155" i="17"/>
  <c r="I147" i="17"/>
  <c r="N145" i="17"/>
  <c r="M145" i="17"/>
  <c r="L145" i="17"/>
  <c r="K145" i="17"/>
  <c r="N144" i="17"/>
  <c r="L144" i="17"/>
  <c r="K144" i="17"/>
  <c r="N143" i="17"/>
  <c r="M143" i="17"/>
  <c r="L143" i="17"/>
  <c r="K143" i="17"/>
  <c r="I148" i="17"/>
  <c r="H148" i="17"/>
  <c r="N142" i="17"/>
  <c r="M142" i="17"/>
  <c r="D148" i="17"/>
  <c r="C148" i="17"/>
  <c r="J147" i="17"/>
  <c r="H147" i="17"/>
  <c r="G147" i="17"/>
  <c r="F147" i="17"/>
  <c r="E147" i="17"/>
  <c r="L141" i="17"/>
  <c r="K141" i="17"/>
  <c r="N131" i="17"/>
  <c r="M131" i="17"/>
  <c r="L131" i="17"/>
  <c r="K131" i="17"/>
  <c r="N130" i="17"/>
  <c r="M130" i="17"/>
  <c r="L130" i="17"/>
  <c r="K130" i="17"/>
  <c r="J133" i="17"/>
  <c r="I133" i="17"/>
  <c r="H133" i="17"/>
  <c r="G133" i="17"/>
  <c r="F133" i="17"/>
  <c r="E133" i="17"/>
  <c r="D133" i="17"/>
  <c r="C133" i="17"/>
  <c r="N128" i="17"/>
  <c r="M128" i="17"/>
  <c r="L128" i="17"/>
  <c r="K128" i="17"/>
  <c r="N127" i="17"/>
  <c r="M127" i="17"/>
  <c r="L127" i="17"/>
  <c r="K127" i="17"/>
  <c r="J132" i="17"/>
  <c r="I132" i="17"/>
  <c r="H132" i="17"/>
  <c r="G132" i="17"/>
  <c r="F132" i="17"/>
  <c r="M126" i="17"/>
  <c r="D132" i="17"/>
  <c r="C132" i="17"/>
  <c r="E112" i="17"/>
  <c r="E110" i="17"/>
  <c r="E90" i="17"/>
  <c r="E75" i="17"/>
  <c r="E74" i="17"/>
  <c r="E71" i="17"/>
  <c r="E70" i="17"/>
  <c r="E68" i="17"/>
  <c r="E44" i="17"/>
  <c r="E35" i="17"/>
  <c r="E33" i="17"/>
  <c r="D22" i="17"/>
  <c r="E158" i="18" l="1"/>
  <c r="E158" i="17"/>
  <c r="N132" i="18"/>
  <c r="N133" i="18"/>
  <c r="K133" i="18"/>
  <c r="E18" i="18"/>
  <c r="M147" i="18"/>
  <c r="L132" i="18"/>
  <c r="E59" i="18"/>
  <c r="E168" i="18"/>
  <c r="K147" i="18"/>
  <c r="M132" i="18"/>
  <c r="E101" i="18"/>
  <c r="E91" i="18"/>
  <c r="E48" i="18"/>
  <c r="E49" i="18"/>
  <c r="E103" i="18"/>
  <c r="E60" i="18"/>
  <c r="L148" i="17"/>
  <c r="M133" i="17"/>
  <c r="L133" i="17"/>
  <c r="L132" i="17"/>
  <c r="N132" i="17"/>
  <c r="N133" i="17"/>
  <c r="N147" i="17"/>
  <c r="M144" i="17"/>
  <c r="F148" i="17"/>
  <c r="C91" i="17"/>
  <c r="D18" i="17"/>
  <c r="E14" i="17"/>
  <c r="C48" i="17"/>
  <c r="G148" i="17"/>
  <c r="K148" i="17" s="1"/>
  <c r="E165" i="17"/>
  <c r="E222" i="17"/>
  <c r="E34" i="17"/>
  <c r="D91" i="17"/>
  <c r="M147" i="17"/>
  <c r="E168" i="17"/>
  <c r="D48" i="17"/>
  <c r="E56" i="17"/>
  <c r="E69" i="17"/>
  <c r="E73" i="17"/>
  <c r="E89" i="17"/>
  <c r="E198" i="17"/>
  <c r="C147" i="17"/>
  <c r="K147" i="17" s="1"/>
  <c r="C59" i="17"/>
  <c r="E98" i="17"/>
  <c r="E221" i="17"/>
  <c r="E19" i="17"/>
  <c r="E32" i="17"/>
  <c r="E45" i="17"/>
  <c r="D59" i="17"/>
  <c r="E102" i="17"/>
  <c r="E111" i="17"/>
  <c r="E182" i="17"/>
  <c r="D49" i="17"/>
  <c r="E15" i="17"/>
  <c r="E20" i="17"/>
  <c r="E46" i="17"/>
  <c r="E99" i="17"/>
  <c r="E148" i="17"/>
  <c r="M148" i="17" s="1"/>
  <c r="C101" i="17"/>
  <c r="E72" i="17"/>
  <c r="E16" i="17"/>
  <c r="C22" i="17"/>
  <c r="E22" i="17" s="1"/>
  <c r="E43" i="17"/>
  <c r="D101" i="17"/>
  <c r="K132" i="17"/>
  <c r="K133" i="17"/>
  <c r="N129" i="17"/>
  <c r="J148" i="17"/>
  <c r="E184" i="17"/>
  <c r="E214" i="17"/>
  <c r="E61" i="17"/>
  <c r="E132" i="17"/>
  <c r="M132" i="17" s="1"/>
  <c r="E17" i="17"/>
  <c r="E88" i="17"/>
  <c r="C18" i="17"/>
  <c r="E42" i="17"/>
  <c r="C49" i="17"/>
  <c r="E57" i="17"/>
  <c r="K129" i="17"/>
  <c r="K142" i="17"/>
  <c r="E169" i="17"/>
  <c r="E100" i="17"/>
  <c r="L129" i="17"/>
  <c r="L142" i="17"/>
  <c r="D147" i="17"/>
  <c r="L147" i="17" s="1"/>
  <c r="M141" i="17"/>
  <c r="N126" i="17"/>
  <c r="M129" i="17"/>
  <c r="E170" i="17"/>
  <c r="E21" i="17"/>
  <c r="E58" i="17"/>
  <c r="K126" i="17"/>
  <c r="N141" i="17"/>
  <c r="L126" i="17"/>
  <c r="E48" i="17" l="1"/>
  <c r="E18" i="17"/>
  <c r="E101" i="17"/>
  <c r="E91" i="17"/>
  <c r="N148" i="17"/>
  <c r="E103" i="17"/>
  <c r="E49" i="17"/>
  <c r="E59" i="17"/>
  <c r="E60" i="17"/>
  <c r="E214" i="16" l="1"/>
  <c r="E213" i="16"/>
  <c r="E212" i="16"/>
  <c r="E198" i="16"/>
  <c r="E183" i="16"/>
  <c r="E157" i="16"/>
  <c r="M145" i="16"/>
  <c r="L145" i="16"/>
  <c r="L144" i="16"/>
  <c r="L143" i="16"/>
  <c r="J148" i="16"/>
  <c r="I148" i="16"/>
  <c r="G148" i="16"/>
  <c r="M142" i="16"/>
  <c r="D148" i="16"/>
  <c r="J147" i="16"/>
  <c r="I147" i="16"/>
  <c r="E147" i="16"/>
  <c r="D147" i="16"/>
  <c r="M130" i="16"/>
  <c r="L130" i="16"/>
  <c r="J133" i="16"/>
  <c r="I133" i="16"/>
  <c r="H133" i="16"/>
  <c r="G133" i="16"/>
  <c r="E133" i="16"/>
  <c r="D133" i="16"/>
  <c r="N128" i="16"/>
  <c r="M128" i="16"/>
  <c r="L128" i="16"/>
  <c r="K128" i="16"/>
  <c r="M127" i="16"/>
  <c r="L127" i="16"/>
  <c r="I132" i="16"/>
  <c r="H132" i="16"/>
  <c r="G132" i="16"/>
  <c r="E132" i="16"/>
  <c r="E33" i="16"/>
  <c r="E207" i="16"/>
  <c r="H147" i="16"/>
  <c r="H148" i="16"/>
  <c r="E213" i="15"/>
  <c r="E183" i="15"/>
  <c r="E179" i="15"/>
  <c r="E157" i="15"/>
  <c r="N145" i="15"/>
  <c r="M145" i="15"/>
  <c r="L144" i="15"/>
  <c r="M143" i="15"/>
  <c r="L143" i="15"/>
  <c r="J148" i="15"/>
  <c r="I148" i="15"/>
  <c r="H148" i="15"/>
  <c r="F148" i="15"/>
  <c r="E148" i="15"/>
  <c r="C148" i="15"/>
  <c r="J147" i="15"/>
  <c r="I147" i="15"/>
  <c r="H147" i="15"/>
  <c r="G147" i="15"/>
  <c r="F147" i="15"/>
  <c r="E147" i="15"/>
  <c r="L141" i="15"/>
  <c r="N131" i="15"/>
  <c r="M131" i="15"/>
  <c r="L131" i="15"/>
  <c r="N130" i="15"/>
  <c r="M130" i="15"/>
  <c r="L130" i="15"/>
  <c r="K130" i="15"/>
  <c r="I133" i="15"/>
  <c r="E133" i="15"/>
  <c r="N128" i="15"/>
  <c r="M128" i="15"/>
  <c r="N127" i="15"/>
  <c r="M127" i="15"/>
  <c r="L127" i="15"/>
  <c r="K127" i="15"/>
  <c r="J132" i="15"/>
  <c r="I132" i="15"/>
  <c r="H132" i="15"/>
  <c r="G132" i="15"/>
  <c r="F132" i="15"/>
  <c r="M126" i="15"/>
  <c r="D132" i="15"/>
  <c r="C132" i="15"/>
  <c r="E74" i="15"/>
  <c r="E207" i="15"/>
  <c r="E214" i="14"/>
  <c r="E213" i="14"/>
  <c r="E212" i="14"/>
  <c r="E198" i="14"/>
  <c r="M145" i="14"/>
  <c r="L145" i="14"/>
  <c r="L144" i="14"/>
  <c r="J148" i="14"/>
  <c r="I148" i="14"/>
  <c r="H148" i="14"/>
  <c r="E148" i="14"/>
  <c r="D148" i="14"/>
  <c r="C148" i="14"/>
  <c r="J147" i="14"/>
  <c r="I147" i="14"/>
  <c r="H147" i="14"/>
  <c r="F147" i="14"/>
  <c r="E147" i="14"/>
  <c r="D147" i="14"/>
  <c r="M130" i="14"/>
  <c r="L130" i="14"/>
  <c r="H133" i="14"/>
  <c r="M129" i="14"/>
  <c r="L129" i="14"/>
  <c r="N128" i="14"/>
  <c r="M128" i="14"/>
  <c r="L128" i="14"/>
  <c r="K128" i="14"/>
  <c r="M127" i="14"/>
  <c r="E132" i="14"/>
  <c r="E74" i="14"/>
  <c r="E207" i="14"/>
  <c r="E157" i="10"/>
  <c r="E157" i="9"/>
  <c r="E157" i="8"/>
  <c r="E157" i="7"/>
  <c r="E75" i="15" l="1"/>
  <c r="E182" i="16"/>
  <c r="E178" i="15"/>
  <c r="M131" i="16"/>
  <c r="E74" i="16"/>
  <c r="H132" i="14"/>
  <c r="L126" i="16"/>
  <c r="E156" i="15"/>
  <c r="E156" i="8"/>
  <c r="E200" i="15"/>
  <c r="E208" i="16"/>
  <c r="E177" i="15"/>
  <c r="J132" i="14"/>
  <c r="D168" i="15"/>
  <c r="C168" i="15"/>
  <c r="I132" i="14"/>
  <c r="M132" i="14" s="1"/>
  <c r="E157" i="12"/>
  <c r="E209" i="15"/>
  <c r="J132" i="16"/>
  <c r="L127" i="14"/>
  <c r="E61" i="16"/>
  <c r="E179" i="16"/>
  <c r="E180" i="14"/>
  <c r="E210" i="15"/>
  <c r="E112" i="16"/>
  <c r="E209" i="16"/>
  <c r="E208" i="15"/>
  <c r="E197" i="15"/>
  <c r="E180" i="15"/>
  <c r="E180" i="16"/>
  <c r="L131" i="16"/>
  <c r="D158" i="16"/>
  <c r="K141" i="15"/>
  <c r="K145" i="15"/>
  <c r="L142" i="15"/>
  <c r="L145" i="15"/>
  <c r="C158" i="7"/>
  <c r="C158" i="12"/>
  <c r="D158" i="10"/>
  <c r="D158" i="6"/>
  <c r="C133" i="16"/>
  <c r="K133" i="16" s="1"/>
  <c r="K130" i="16"/>
  <c r="N129" i="16"/>
  <c r="N130" i="16"/>
  <c r="H133" i="15"/>
  <c r="K128" i="15"/>
  <c r="K131" i="15"/>
  <c r="F133" i="15"/>
  <c r="N130" i="14"/>
  <c r="G133" i="15"/>
  <c r="K127" i="16"/>
  <c r="I133" i="14"/>
  <c r="J133" i="15"/>
  <c r="J133" i="14"/>
  <c r="C133" i="15"/>
  <c r="K130" i="14"/>
  <c r="L128" i="15"/>
  <c r="D133" i="15"/>
  <c r="E75" i="16"/>
  <c r="D158" i="7"/>
  <c r="D158" i="12"/>
  <c r="C158" i="6"/>
  <c r="C158" i="10"/>
  <c r="E158" i="10" s="1"/>
  <c r="E156" i="12"/>
  <c r="E157" i="13"/>
  <c r="E70" i="16"/>
  <c r="E90" i="16"/>
  <c r="C158" i="16"/>
  <c r="F132" i="14"/>
  <c r="N132" i="14" s="1"/>
  <c r="C158" i="9"/>
  <c r="C158" i="15"/>
  <c r="D158" i="9"/>
  <c r="C158" i="14"/>
  <c r="D158" i="15"/>
  <c r="C158" i="13"/>
  <c r="D158" i="14"/>
  <c r="C158" i="8"/>
  <c r="D158" i="8"/>
  <c r="D158" i="13"/>
  <c r="E112" i="14"/>
  <c r="E15" i="14"/>
  <c r="E20" i="14"/>
  <c r="E33" i="14"/>
  <c r="E43" i="14"/>
  <c r="E56" i="14"/>
  <c r="E73" i="14"/>
  <c r="E89" i="14"/>
  <c r="E166" i="14"/>
  <c r="G148" i="15"/>
  <c r="K148" i="15" s="1"/>
  <c r="M143" i="16"/>
  <c r="M144" i="16"/>
  <c r="E165" i="15"/>
  <c r="E98" i="15"/>
  <c r="N143" i="16"/>
  <c r="L141" i="14"/>
  <c r="E16" i="14"/>
  <c r="E34" i="14"/>
  <c r="E90" i="14"/>
  <c r="E200" i="14"/>
  <c r="E222" i="14"/>
  <c r="E155" i="12"/>
  <c r="E56" i="15"/>
  <c r="E42" i="16"/>
  <c r="E111" i="16"/>
  <c r="E177" i="16"/>
  <c r="E181" i="16"/>
  <c r="E197" i="16"/>
  <c r="D22" i="14"/>
  <c r="E90" i="15"/>
  <c r="E14" i="14"/>
  <c r="E19" i="14"/>
  <c r="E32" i="14"/>
  <c r="E46" i="14"/>
  <c r="E68" i="14"/>
  <c r="E72" i="14"/>
  <c r="E165" i="14"/>
  <c r="E209" i="14"/>
  <c r="D18" i="16"/>
  <c r="D49" i="14"/>
  <c r="K144" i="14"/>
  <c r="M144" i="15"/>
  <c r="D48" i="16"/>
  <c r="E223" i="16"/>
  <c r="E15" i="16"/>
  <c r="E43" i="16"/>
  <c r="E56" i="16"/>
  <c r="E89" i="16"/>
  <c r="E100" i="16"/>
  <c r="E157" i="6"/>
  <c r="E155" i="8"/>
  <c r="E177" i="14"/>
  <c r="E223" i="14"/>
  <c r="D22" i="15"/>
  <c r="C18" i="16"/>
  <c r="E35" i="16"/>
  <c r="E45" i="16"/>
  <c r="E71" i="16"/>
  <c r="C101" i="16"/>
  <c r="E103" i="16"/>
  <c r="K126" i="16"/>
  <c r="K131" i="16"/>
  <c r="K141" i="16"/>
  <c r="K142" i="16"/>
  <c r="K143" i="16"/>
  <c r="K144" i="16"/>
  <c r="K145" i="16"/>
  <c r="E166" i="16"/>
  <c r="E199" i="16"/>
  <c r="E210" i="16"/>
  <c r="E43" i="15"/>
  <c r="E199" i="15"/>
  <c r="E221" i="15"/>
  <c r="E182" i="14"/>
  <c r="E221" i="14"/>
  <c r="E110" i="14"/>
  <c r="E156" i="14"/>
  <c r="E167" i="14"/>
  <c r="E16" i="15"/>
  <c r="M147" i="15"/>
  <c r="M148" i="15"/>
  <c r="E184" i="15"/>
  <c r="E222" i="15"/>
  <c r="E183" i="14"/>
  <c r="N144" i="15"/>
  <c r="D18" i="14"/>
  <c r="L131" i="14"/>
  <c r="L143" i="14"/>
  <c r="E35" i="15"/>
  <c r="E17" i="15"/>
  <c r="E45" i="15"/>
  <c r="E71" i="15"/>
  <c r="E111" i="15"/>
  <c r="E181" i="15"/>
  <c r="E223" i="15"/>
  <c r="E46" i="16"/>
  <c r="E184" i="16"/>
  <c r="E200" i="16"/>
  <c r="N143" i="15"/>
  <c r="C48" i="14"/>
  <c r="M144" i="14"/>
  <c r="M131" i="14"/>
  <c r="M143" i="14"/>
  <c r="D91" i="14"/>
  <c r="E32" i="15"/>
  <c r="E14" i="15"/>
  <c r="E19" i="15"/>
  <c r="E46" i="15"/>
  <c r="E68" i="15"/>
  <c r="E72" i="15"/>
  <c r="N148" i="15"/>
  <c r="E16" i="16"/>
  <c r="C101" i="15"/>
  <c r="E156" i="6"/>
  <c r="D48" i="14"/>
  <c r="N142" i="15"/>
  <c r="E20" i="15"/>
  <c r="E112" i="15"/>
  <c r="E182" i="15"/>
  <c r="E214" i="15"/>
  <c r="E167" i="16"/>
  <c r="C22" i="16"/>
  <c r="E68" i="16"/>
  <c r="E72" i="16"/>
  <c r="E88" i="16"/>
  <c r="E222" i="16"/>
  <c r="C132" i="14"/>
  <c r="M147" i="14"/>
  <c r="E70" i="14"/>
  <c r="E167" i="15"/>
  <c r="E34" i="16"/>
  <c r="E156" i="10"/>
  <c r="N127" i="14"/>
  <c r="N144" i="14"/>
  <c r="N145" i="14"/>
  <c r="E33" i="15"/>
  <c r="E69" i="15"/>
  <c r="E73" i="15"/>
  <c r="K143" i="15"/>
  <c r="K144" i="15"/>
  <c r="C49" i="16"/>
  <c r="E44" i="16"/>
  <c r="C168" i="14"/>
  <c r="N131" i="14"/>
  <c r="N142" i="14"/>
  <c r="N143" i="14"/>
  <c r="M142" i="14"/>
  <c r="C18" i="14"/>
  <c r="E35" i="14"/>
  <c r="E45" i="14"/>
  <c r="E71" i="14"/>
  <c r="E75" i="14"/>
  <c r="E98" i="14"/>
  <c r="E111" i="14"/>
  <c r="K142" i="14"/>
  <c r="G148" i="14"/>
  <c r="K148" i="14" s="1"/>
  <c r="E169" i="14"/>
  <c r="E34" i="15"/>
  <c r="D49" i="15"/>
  <c r="E70" i="15"/>
  <c r="E181" i="14"/>
  <c r="E178" i="16"/>
  <c r="M141" i="16"/>
  <c r="D49" i="16"/>
  <c r="E155" i="6"/>
  <c r="E156" i="7"/>
  <c r="E155" i="10"/>
  <c r="E197" i="14"/>
  <c r="E208" i="14"/>
  <c r="E110" i="15"/>
  <c r="N147" i="15"/>
  <c r="E98" i="16"/>
  <c r="E14" i="16"/>
  <c r="E32" i="16"/>
  <c r="L133" i="16"/>
  <c r="L147" i="16"/>
  <c r="D168" i="16"/>
  <c r="E221" i="16"/>
  <c r="E170" i="14"/>
  <c r="E69" i="14"/>
  <c r="K127" i="14"/>
  <c r="K131" i="14"/>
  <c r="K141" i="14"/>
  <c r="K143" i="14"/>
  <c r="K145" i="14"/>
  <c r="E212" i="15"/>
  <c r="D59" i="16"/>
  <c r="D91" i="16"/>
  <c r="E110" i="16"/>
  <c r="F132" i="16"/>
  <c r="N131" i="16"/>
  <c r="N141" i="16"/>
  <c r="N142" i="16"/>
  <c r="F147" i="16"/>
  <c r="N147" i="16" s="1"/>
  <c r="N144" i="16"/>
  <c r="N145" i="16"/>
  <c r="N147" i="14"/>
  <c r="E166" i="15"/>
  <c r="E44" i="15"/>
  <c r="E198" i="15"/>
  <c r="D148" i="15"/>
  <c r="L148" i="15" s="1"/>
  <c r="C91" i="14"/>
  <c r="E156" i="13"/>
  <c r="E100" i="14"/>
  <c r="C22" i="14"/>
  <c r="C49" i="14"/>
  <c r="C59" i="14"/>
  <c r="D132" i="14"/>
  <c r="E178" i="14"/>
  <c r="C147" i="15"/>
  <c r="K147" i="15" s="1"/>
  <c r="C48" i="15"/>
  <c r="E88" i="15"/>
  <c r="D101" i="15"/>
  <c r="E20" i="16"/>
  <c r="G147" i="16"/>
  <c r="G147" i="14"/>
  <c r="E103" i="14"/>
  <c r="E156" i="9"/>
  <c r="D59" i="14"/>
  <c r="E179" i="14"/>
  <c r="E199" i="14"/>
  <c r="E210" i="14"/>
  <c r="N141" i="15"/>
  <c r="E15" i="15"/>
  <c r="D48" i="15"/>
  <c r="E89" i="15"/>
  <c r="E184" i="14"/>
  <c r="E21" i="16"/>
  <c r="E60" i="16"/>
  <c r="E69" i="16"/>
  <c r="E73" i="16"/>
  <c r="C168" i="16"/>
  <c r="E155" i="16"/>
  <c r="L142" i="16"/>
  <c r="C148" i="16"/>
  <c r="K148" i="16" s="1"/>
  <c r="M147" i="16"/>
  <c r="N127" i="16"/>
  <c r="C48" i="16"/>
  <c r="E102" i="16"/>
  <c r="M132" i="16"/>
  <c r="M133" i="16"/>
  <c r="L148" i="16"/>
  <c r="C132" i="16"/>
  <c r="K132" i="16" s="1"/>
  <c r="C91" i="16"/>
  <c r="E99" i="16"/>
  <c r="M126" i="16"/>
  <c r="E148" i="16"/>
  <c r="M148" i="16" s="1"/>
  <c r="E165" i="16"/>
  <c r="M129" i="16"/>
  <c r="D101" i="16"/>
  <c r="E19" i="16"/>
  <c r="D132" i="16"/>
  <c r="L132" i="16" s="1"/>
  <c r="E156" i="16"/>
  <c r="E17" i="16"/>
  <c r="N126" i="16"/>
  <c r="F148" i="16"/>
  <c r="N148" i="16" s="1"/>
  <c r="E58" i="16"/>
  <c r="F133" i="16"/>
  <c r="N133" i="16" s="1"/>
  <c r="D22" i="16"/>
  <c r="L141" i="16"/>
  <c r="E57" i="16"/>
  <c r="K129" i="16"/>
  <c r="C147" i="16"/>
  <c r="E170" i="16"/>
  <c r="C59" i="16"/>
  <c r="L129" i="16"/>
  <c r="E155" i="15"/>
  <c r="M133" i="15"/>
  <c r="K132" i="15"/>
  <c r="L132" i="15"/>
  <c r="E99" i="15"/>
  <c r="C91" i="15"/>
  <c r="C59" i="15"/>
  <c r="D59" i="15"/>
  <c r="N132" i="15"/>
  <c r="E61" i="15"/>
  <c r="C18" i="15"/>
  <c r="E42" i="15"/>
  <c r="C49" i="15"/>
  <c r="E57" i="15"/>
  <c r="E103" i="15"/>
  <c r="K129" i="15"/>
  <c r="K142" i="15"/>
  <c r="E169" i="15"/>
  <c r="D18" i="15"/>
  <c r="E100" i="15"/>
  <c r="L129" i="15"/>
  <c r="D147" i="15"/>
  <c r="L147" i="15" s="1"/>
  <c r="E132" i="15"/>
  <c r="M132" i="15" s="1"/>
  <c r="M142" i="15"/>
  <c r="E58" i="15"/>
  <c r="N129" i="15"/>
  <c r="E170" i="15"/>
  <c r="M141" i="15"/>
  <c r="D91" i="15"/>
  <c r="M129" i="15"/>
  <c r="C22" i="15"/>
  <c r="K126" i="15"/>
  <c r="N126" i="15"/>
  <c r="E21" i="15"/>
  <c r="L126" i="15"/>
  <c r="D168" i="14"/>
  <c r="M148" i="14"/>
  <c r="F148" i="14"/>
  <c r="N148" i="14" s="1"/>
  <c r="L148" i="14"/>
  <c r="L147" i="14"/>
  <c r="C133" i="14"/>
  <c r="F133" i="14"/>
  <c r="G133" i="14"/>
  <c r="G132" i="14"/>
  <c r="E102" i="14"/>
  <c r="D101" i="14"/>
  <c r="E99" i="14"/>
  <c r="E44" i="14"/>
  <c r="M126" i="14"/>
  <c r="M141" i="14"/>
  <c r="E17" i="14"/>
  <c r="E88" i="14"/>
  <c r="N126" i="14"/>
  <c r="N141" i="14"/>
  <c r="E42" i="14"/>
  <c r="E57" i="14"/>
  <c r="K129" i="14"/>
  <c r="C147" i="14"/>
  <c r="E157" i="14"/>
  <c r="D133" i="14"/>
  <c r="L133" i="14" s="1"/>
  <c r="E133" i="14"/>
  <c r="E58" i="14"/>
  <c r="N129" i="14"/>
  <c r="C101" i="14"/>
  <c r="E155" i="14"/>
  <c r="E21" i="14"/>
  <c r="K126" i="14"/>
  <c r="L142" i="14"/>
  <c r="L126" i="14"/>
  <c r="E155" i="13"/>
  <c r="E155" i="9"/>
  <c r="E155" i="7"/>
  <c r="E157" i="1"/>
  <c r="E214" i="13"/>
  <c r="E213" i="13"/>
  <c r="E212" i="13"/>
  <c r="E198" i="13"/>
  <c r="M145" i="13"/>
  <c r="L145" i="13"/>
  <c r="L144" i="13"/>
  <c r="L143" i="13"/>
  <c r="J148" i="13"/>
  <c r="I148" i="13"/>
  <c r="H148" i="13"/>
  <c r="G148" i="13"/>
  <c r="F148" i="13"/>
  <c r="L142" i="13"/>
  <c r="J147" i="13"/>
  <c r="I147" i="13"/>
  <c r="H147" i="13"/>
  <c r="F147" i="13"/>
  <c r="D147" i="13"/>
  <c r="C147" i="13"/>
  <c r="M130" i="13"/>
  <c r="L130" i="13"/>
  <c r="I133" i="13"/>
  <c r="H133" i="13"/>
  <c r="E133" i="13"/>
  <c r="D133" i="13"/>
  <c r="N128" i="13"/>
  <c r="M128" i="13"/>
  <c r="L128" i="13"/>
  <c r="K128" i="13"/>
  <c r="M127" i="13"/>
  <c r="J132" i="13"/>
  <c r="E74" i="13"/>
  <c r="E207" i="13"/>
  <c r="E184" i="13"/>
  <c r="E183" i="13"/>
  <c r="E182" i="13"/>
  <c r="E181" i="13"/>
  <c r="G132" i="13" l="1"/>
  <c r="L132" i="14"/>
  <c r="E158" i="8"/>
  <c r="L126" i="13"/>
  <c r="E158" i="16"/>
  <c r="E158" i="7"/>
  <c r="E158" i="13"/>
  <c r="E158" i="14"/>
  <c r="E158" i="15"/>
  <c r="E158" i="9"/>
  <c r="E158" i="6"/>
  <c r="E158" i="12"/>
  <c r="E168" i="15"/>
  <c r="H132" i="13"/>
  <c r="I132" i="13"/>
  <c r="E132" i="13"/>
  <c r="N132" i="16"/>
  <c r="E61" i="14"/>
  <c r="E49" i="14"/>
  <c r="E61" i="13"/>
  <c r="E70" i="13"/>
  <c r="E199" i="13"/>
  <c r="E60" i="13"/>
  <c r="E221" i="13"/>
  <c r="E210" i="13"/>
  <c r="E179" i="13"/>
  <c r="M131" i="13"/>
  <c r="E91" i="15"/>
  <c r="N133" i="15"/>
  <c r="K130" i="13"/>
  <c r="N130" i="13"/>
  <c r="L133" i="15"/>
  <c r="K133" i="15"/>
  <c r="M133" i="14"/>
  <c r="N133" i="14"/>
  <c r="E90" i="13"/>
  <c r="D158" i="1"/>
  <c r="C158" i="1"/>
  <c r="E48" i="16"/>
  <c r="J133" i="13"/>
  <c r="E18" i="16"/>
  <c r="E22" i="14"/>
  <c r="E72" i="13"/>
  <c r="E148" i="13"/>
  <c r="M148" i="13" s="1"/>
  <c r="D18" i="13"/>
  <c r="L127" i="13"/>
  <c r="L131" i="13"/>
  <c r="D148" i="13"/>
  <c r="L148" i="13" s="1"/>
  <c r="E49" i="16"/>
  <c r="E91" i="14"/>
  <c r="E165" i="13"/>
  <c r="E155" i="1"/>
  <c r="E48" i="14"/>
  <c r="E101" i="15"/>
  <c r="E18" i="14"/>
  <c r="C18" i="13"/>
  <c r="E180" i="13"/>
  <c r="E200" i="13"/>
  <c r="E222" i="13"/>
  <c r="E101" i="16"/>
  <c r="E68" i="13"/>
  <c r="E112" i="13"/>
  <c r="E208" i="13"/>
  <c r="E22" i="15"/>
  <c r="C49" i="13"/>
  <c r="K132" i="14"/>
  <c r="E49" i="15"/>
  <c r="E168" i="16"/>
  <c r="E48" i="15"/>
  <c r="E168" i="14"/>
  <c r="E223" i="13"/>
  <c r="E22" i="16"/>
  <c r="E156" i="1"/>
  <c r="C133" i="13"/>
  <c r="K144" i="13"/>
  <c r="E59" i="16"/>
  <c r="K143" i="13"/>
  <c r="L133" i="13"/>
  <c r="N131" i="13"/>
  <c r="E99" i="13"/>
  <c r="E46" i="13"/>
  <c r="E75" i="13"/>
  <c r="E98" i="13"/>
  <c r="E111" i="13"/>
  <c r="K131" i="13"/>
  <c r="K145" i="13"/>
  <c r="D132" i="13"/>
  <c r="E59" i="14"/>
  <c r="E15" i="13"/>
  <c r="E20" i="13"/>
  <c r="E56" i="13"/>
  <c r="E177" i="13"/>
  <c r="E197" i="13"/>
  <c r="E14" i="13"/>
  <c r="D48" i="13"/>
  <c r="C101" i="13"/>
  <c r="K147" i="16"/>
  <c r="E169" i="13"/>
  <c r="C22" i="13"/>
  <c r="E69" i="13"/>
  <c r="E34" i="13"/>
  <c r="K127" i="13"/>
  <c r="K142" i="13"/>
  <c r="E73" i="13"/>
  <c r="D22" i="13"/>
  <c r="E44" i="13"/>
  <c r="E35" i="13"/>
  <c r="E45" i="13"/>
  <c r="K147" i="14"/>
  <c r="E60" i="14"/>
  <c r="E91" i="16"/>
  <c r="E166" i="13"/>
  <c r="E178" i="13"/>
  <c r="E209" i="13"/>
  <c r="E101" i="14"/>
  <c r="E169" i="16"/>
  <c r="E102" i="15"/>
  <c r="E59" i="15"/>
  <c r="E18" i="15"/>
  <c r="E60" i="15"/>
  <c r="K133" i="14"/>
  <c r="E19" i="13"/>
  <c r="E32" i="13"/>
  <c r="C48" i="13"/>
  <c r="E71" i="13"/>
  <c r="M141" i="13"/>
  <c r="E147" i="13"/>
  <c r="M147" i="13" s="1"/>
  <c r="E110" i="13"/>
  <c r="F132" i="13"/>
  <c r="N132" i="13" s="1"/>
  <c r="F133" i="13"/>
  <c r="N148" i="13"/>
  <c r="N144" i="13"/>
  <c r="E42" i="13"/>
  <c r="E88" i="13"/>
  <c r="G133" i="13"/>
  <c r="G147" i="13"/>
  <c r="K147" i="13" s="1"/>
  <c r="C168" i="13"/>
  <c r="E103" i="13"/>
  <c r="M144" i="13"/>
  <c r="N141" i="13"/>
  <c r="N147" i="13"/>
  <c r="N143" i="13"/>
  <c r="N145" i="13"/>
  <c r="E33" i="13"/>
  <c r="E16" i="13"/>
  <c r="E57" i="13"/>
  <c r="E89" i="13"/>
  <c r="E167" i="13"/>
  <c r="D168" i="13"/>
  <c r="E170" i="13"/>
  <c r="L147" i="13"/>
  <c r="M143" i="13"/>
  <c r="K141" i="13"/>
  <c r="M133" i="13"/>
  <c r="C132" i="13"/>
  <c r="K132" i="13" s="1"/>
  <c r="N127" i="13"/>
  <c r="E100" i="13"/>
  <c r="D91" i="13"/>
  <c r="D59" i="13"/>
  <c r="D49" i="13"/>
  <c r="M129" i="13"/>
  <c r="M142" i="13"/>
  <c r="E21" i="13"/>
  <c r="E43" i="13"/>
  <c r="E58" i="13"/>
  <c r="D101" i="13"/>
  <c r="N129" i="13"/>
  <c r="N142" i="13"/>
  <c r="C59" i="13"/>
  <c r="K126" i="13"/>
  <c r="C148" i="13"/>
  <c r="K148" i="13" s="1"/>
  <c r="C91" i="13"/>
  <c r="M126" i="13"/>
  <c r="E17" i="13"/>
  <c r="N126" i="13"/>
  <c r="E102" i="13"/>
  <c r="K129" i="13"/>
  <c r="L141" i="13"/>
  <c r="L129" i="13"/>
  <c r="E158" i="1" l="1"/>
  <c r="M132" i="13"/>
  <c r="L132" i="13"/>
  <c r="N133" i="13"/>
  <c r="E18" i="13"/>
  <c r="K133" i="13"/>
  <c r="E49" i="13"/>
  <c r="E22" i="13"/>
  <c r="E48" i="13"/>
  <c r="E101" i="13"/>
  <c r="E168" i="13"/>
  <c r="E59" i="13"/>
  <c r="E91" i="13"/>
  <c r="E223" i="12" l="1"/>
  <c r="E222" i="12"/>
  <c r="E221" i="12"/>
  <c r="E214" i="12"/>
  <c r="E213" i="12"/>
  <c r="E212" i="12"/>
  <c r="E210" i="12"/>
  <c r="E209" i="12"/>
  <c r="E208" i="12"/>
  <c r="E207" i="12"/>
  <c r="E200" i="12"/>
  <c r="E199" i="12"/>
  <c r="E198" i="12"/>
  <c r="E197" i="12"/>
  <c r="E184" i="12"/>
  <c r="E183" i="12"/>
  <c r="E181" i="12"/>
  <c r="E180" i="12"/>
  <c r="E179" i="12"/>
  <c r="E178" i="12"/>
  <c r="E177" i="12"/>
  <c r="D168" i="12"/>
  <c r="E167" i="12"/>
  <c r="E166" i="12"/>
  <c r="E165" i="12"/>
  <c r="C168" i="12"/>
  <c r="J148" i="12"/>
  <c r="I148" i="12"/>
  <c r="H148" i="12"/>
  <c r="C148" i="12"/>
  <c r="G147" i="12"/>
  <c r="F147" i="12"/>
  <c r="E147" i="12"/>
  <c r="D147" i="12"/>
  <c r="N145" i="12"/>
  <c r="M145" i="12"/>
  <c r="L145" i="12"/>
  <c r="K145" i="12"/>
  <c r="N144" i="12"/>
  <c r="M144" i="12"/>
  <c r="L144" i="12"/>
  <c r="K144" i="12"/>
  <c r="N143" i="12"/>
  <c r="M143" i="12"/>
  <c r="L143" i="12"/>
  <c r="K143" i="12"/>
  <c r="M142" i="12"/>
  <c r="G148" i="12"/>
  <c r="F148" i="12"/>
  <c r="E148" i="12"/>
  <c r="L142" i="12"/>
  <c r="K142" i="12"/>
  <c r="J147" i="12"/>
  <c r="I147" i="12"/>
  <c r="H147" i="12"/>
  <c r="N141" i="12"/>
  <c r="M141" i="12"/>
  <c r="L141" i="12"/>
  <c r="C147" i="12"/>
  <c r="N131" i="12"/>
  <c r="M131" i="12"/>
  <c r="L131" i="12"/>
  <c r="K131" i="12"/>
  <c r="N130" i="12"/>
  <c r="M130" i="12"/>
  <c r="L130" i="12"/>
  <c r="K130" i="12"/>
  <c r="J133" i="12"/>
  <c r="I133" i="12"/>
  <c r="H133" i="12"/>
  <c r="G133" i="12"/>
  <c r="F133" i="12"/>
  <c r="M129" i="12"/>
  <c r="D133" i="12"/>
  <c r="C133" i="12"/>
  <c r="N128" i="12"/>
  <c r="M128" i="12"/>
  <c r="L128" i="12"/>
  <c r="K128" i="12"/>
  <c r="N127" i="12"/>
  <c r="M127" i="12"/>
  <c r="L127" i="12"/>
  <c r="K127" i="12"/>
  <c r="J132" i="12"/>
  <c r="I132" i="12"/>
  <c r="H132" i="12"/>
  <c r="G132" i="12"/>
  <c r="F132" i="12"/>
  <c r="E132" i="12"/>
  <c r="D132" i="12"/>
  <c r="C132" i="12"/>
  <c r="E112" i="12"/>
  <c r="E111" i="12"/>
  <c r="E110" i="12"/>
  <c r="C101" i="12"/>
  <c r="E100" i="12"/>
  <c r="E99" i="12"/>
  <c r="E102" i="12"/>
  <c r="D101" i="12"/>
  <c r="C91" i="12"/>
  <c r="E89" i="12"/>
  <c r="D91" i="12"/>
  <c r="E75" i="12"/>
  <c r="E74" i="12"/>
  <c r="E73" i="12"/>
  <c r="E72" i="12"/>
  <c r="E71" i="12"/>
  <c r="E70" i="12"/>
  <c r="E69" i="12"/>
  <c r="E68" i="12"/>
  <c r="E61" i="12"/>
  <c r="E57" i="12"/>
  <c r="E56" i="12"/>
  <c r="E46" i="12"/>
  <c r="D49" i="12"/>
  <c r="E45" i="12"/>
  <c r="E44" i="12"/>
  <c r="D48" i="12"/>
  <c r="E42" i="12"/>
  <c r="E35" i="12"/>
  <c r="E34" i="12"/>
  <c r="E33" i="12"/>
  <c r="E32" i="12"/>
  <c r="D22" i="12"/>
  <c r="E20" i="12"/>
  <c r="E19" i="12"/>
  <c r="D18" i="12"/>
  <c r="E16" i="12"/>
  <c r="E15" i="12"/>
  <c r="E14" i="12"/>
  <c r="M132" i="12" l="1"/>
  <c r="L132" i="12"/>
  <c r="M148" i="12"/>
  <c r="L147" i="12"/>
  <c r="M147" i="12"/>
  <c r="E91" i="12"/>
  <c r="E182" i="12"/>
  <c r="K132" i="12"/>
  <c r="K147" i="12"/>
  <c r="E168" i="12"/>
  <c r="N148" i="12"/>
  <c r="K133" i="12"/>
  <c r="L133" i="12"/>
  <c r="N132" i="12"/>
  <c r="N133" i="12"/>
  <c r="N147" i="12"/>
  <c r="K148" i="12"/>
  <c r="E101" i="12"/>
  <c r="E133" i="12"/>
  <c r="M133" i="12" s="1"/>
  <c r="E21" i="12"/>
  <c r="E58" i="12"/>
  <c r="E98" i="12"/>
  <c r="N129" i="12"/>
  <c r="N142" i="12"/>
  <c r="C22" i="12"/>
  <c r="E22" i="12" s="1"/>
  <c r="C59" i="12"/>
  <c r="K126" i="12"/>
  <c r="K141" i="12"/>
  <c r="E169" i="12"/>
  <c r="C48" i="12"/>
  <c r="E48" i="12" s="1"/>
  <c r="D59" i="12"/>
  <c r="E90" i="12"/>
  <c r="L126" i="12"/>
  <c r="D148" i="12"/>
  <c r="L148" i="12" s="1"/>
  <c r="E43" i="12"/>
  <c r="E88" i="12"/>
  <c r="N126" i="12"/>
  <c r="E170" i="12"/>
  <c r="E17" i="12"/>
  <c r="E60" i="12"/>
  <c r="C18" i="12"/>
  <c r="E18" i="12" s="1"/>
  <c r="C49" i="12"/>
  <c r="E49" i="12" s="1"/>
  <c r="E103" i="12"/>
  <c r="K129" i="12"/>
  <c r="M126" i="12"/>
  <c r="L129" i="12"/>
  <c r="E59" i="12" l="1"/>
  <c r="E222" i="10" l="1"/>
  <c r="E214" i="10"/>
  <c r="E213" i="10"/>
  <c r="E212" i="10"/>
  <c r="E210" i="10"/>
  <c r="E200" i="10"/>
  <c r="E198" i="10"/>
  <c r="E197" i="10"/>
  <c r="E183" i="10"/>
  <c r="E180" i="10"/>
  <c r="E179" i="10"/>
  <c r="E177" i="10"/>
  <c r="N145" i="10"/>
  <c r="M145" i="10"/>
  <c r="L145" i="10"/>
  <c r="K145" i="10"/>
  <c r="L144" i="10"/>
  <c r="M143" i="10"/>
  <c r="L143" i="10"/>
  <c r="J148" i="10"/>
  <c r="I148" i="10"/>
  <c r="H148" i="10"/>
  <c r="F148" i="10"/>
  <c r="E148" i="10"/>
  <c r="L142" i="10"/>
  <c r="J147" i="10"/>
  <c r="I147" i="10"/>
  <c r="H147" i="10"/>
  <c r="E147" i="10"/>
  <c r="D147" i="10"/>
  <c r="M131" i="10"/>
  <c r="L131" i="10"/>
  <c r="M130" i="10"/>
  <c r="L130" i="10"/>
  <c r="K130" i="10"/>
  <c r="J133" i="10"/>
  <c r="I133" i="10"/>
  <c r="H133" i="10"/>
  <c r="G133" i="10"/>
  <c r="F133" i="10"/>
  <c r="E133" i="10"/>
  <c r="D133" i="10"/>
  <c r="C133" i="10"/>
  <c r="M128" i="10"/>
  <c r="L128" i="10"/>
  <c r="K128" i="10"/>
  <c r="M127" i="10"/>
  <c r="L127" i="10"/>
  <c r="K127" i="10"/>
  <c r="I132" i="10"/>
  <c r="H132" i="10"/>
  <c r="G132" i="10"/>
  <c r="F132" i="10"/>
  <c r="M126" i="10"/>
  <c r="D132" i="10"/>
  <c r="E75" i="10"/>
  <c r="E74" i="10"/>
  <c r="E33" i="10"/>
  <c r="E208" i="10"/>
  <c r="E207" i="10"/>
  <c r="E214" i="9"/>
  <c r="E183" i="8"/>
  <c r="E183" i="9"/>
  <c r="L145" i="9"/>
  <c r="N144" i="9"/>
  <c r="M144" i="9"/>
  <c r="L144" i="9"/>
  <c r="K144" i="9"/>
  <c r="L143" i="9"/>
  <c r="J148" i="9"/>
  <c r="I148" i="9"/>
  <c r="H148" i="9"/>
  <c r="G148" i="9"/>
  <c r="F148" i="9"/>
  <c r="M142" i="9"/>
  <c r="L142" i="9"/>
  <c r="K142" i="9"/>
  <c r="I147" i="9"/>
  <c r="H147" i="9"/>
  <c r="D147" i="9"/>
  <c r="C147" i="9"/>
  <c r="N130" i="9"/>
  <c r="M130" i="9"/>
  <c r="L130" i="9"/>
  <c r="K130" i="9"/>
  <c r="J133" i="9"/>
  <c r="I133" i="9"/>
  <c r="H133" i="9"/>
  <c r="G133" i="9"/>
  <c r="F133" i="9"/>
  <c r="E133" i="9"/>
  <c r="D133" i="9"/>
  <c r="C133" i="9"/>
  <c r="M128" i="9"/>
  <c r="L128" i="9"/>
  <c r="N127" i="9"/>
  <c r="L127" i="9"/>
  <c r="K127" i="9"/>
  <c r="H132" i="9"/>
  <c r="F132" i="9"/>
  <c r="D132" i="9"/>
  <c r="C132" i="9"/>
  <c r="E74" i="9"/>
  <c r="E207" i="9"/>
  <c r="E214" i="8"/>
  <c r="E213" i="8"/>
  <c r="E212" i="8"/>
  <c r="E180" i="8"/>
  <c r="L145" i="8"/>
  <c r="K145" i="8"/>
  <c r="M144" i="8"/>
  <c r="L144" i="8"/>
  <c r="L143" i="8"/>
  <c r="J148" i="8"/>
  <c r="I148" i="8"/>
  <c r="H148" i="8"/>
  <c r="G148" i="8"/>
  <c r="F148" i="8"/>
  <c r="E148" i="8"/>
  <c r="D148" i="8"/>
  <c r="C148" i="8"/>
  <c r="J147" i="8"/>
  <c r="I147" i="8"/>
  <c r="H147" i="8"/>
  <c r="G147" i="8"/>
  <c r="N141" i="8"/>
  <c r="M141" i="8"/>
  <c r="D147" i="8"/>
  <c r="C147" i="8"/>
  <c r="N130" i="8"/>
  <c r="M130" i="8"/>
  <c r="L130" i="8"/>
  <c r="K130" i="8"/>
  <c r="H133" i="8"/>
  <c r="N128" i="8"/>
  <c r="M128" i="8"/>
  <c r="L128" i="8"/>
  <c r="K128" i="8"/>
  <c r="N127" i="8"/>
  <c r="M127" i="8"/>
  <c r="L127" i="8"/>
  <c r="K127" i="8"/>
  <c r="H132" i="8"/>
  <c r="G132" i="8"/>
  <c r="C132" i="8"/>
  <c r="E75" i="8"/>
  <c r="E74" i="8"/>
  <c r="E33" i="8"/>
  <c r="E207" i="8"/>
  <c r="E198" i="8" l="1"/>
  <c r="E75" i="9"/>
  <c r="I132" i="8"/>
  <c r="E178" i="10"/>
  <c r="E182" i="10"/>
  <c r="E209" i="10"/>
  <c r="E199" i="10"/>
  <c r="E210" i="8"/>
  <c r="E178" i="8"/>
  <c r="J132" i="8"/>
  <c r="E210" i="9"/>
  <c r="K131" i="8"/>
  <c r="E184" i="10"/>
  <c r="K131" i="10"/>
  <c r="E223" i="10"/>
  <c r="I132" i="9"/>
  <c r="J132" i="10"/>
  <c r="N132" i="10" s="1"/>
  <c r="E180" i="9"/>
  <c r="F132" i="8"/>
  <c r="E213" i="9"/>
  <c r="E166" i="8"/>
  <c r="E169" i="8"/>
  <c r="E179" i="8"/>
  <c r="E61" i="10"/>
  <c r="E166" i="10"/>
  <c r="E169" i="10"/>
  <c r="E198" i="9"/>
  <c r="E61" i="9"/>
  <c r="E61" i="8"/>
  <c r="E212" i="9"/>
  <c r="E179" i="9"/>
  <c r="E177" i="8"/>
  <c r="E165" i="10"/>
  <c r="E70" i="8"/>
  <c r="M145" i="9"/>
  <c r="N145" i="8"/>
  <c r="G147" i="9"/>
  <c r="K147" i="9" s="1"/>
  <c r="M144" i="10"/>
  <c r="M145" i="8"/>
  <c r="K145" i="9"/>
  <c r="N145" i="9"/>
  <c r="C132" i="10"/>
  <c r="K132" i="10" s="1"/>
  <c r="L131" i="8"/>
  <c r="L131" i="9"/>
  <c r="L126" i="8"/>
  <c r="K131" i="9"/>
  <c r="N128" i="9"/>
  <c r="J133" i="8"/>
  <c r="C133" i="8"/>
  <c r="N127" i="10"/>
  <c r="N128" i="10"/>
  <c r="N130" i="10"/>
  <c r="N131" i="10"/>
  <c r="I133" i="8"/>
  <c r="K128" i="9"/>
  <c r="E133" i="8"/>
  <c r="D133" i="8"/>
  <c r="L133" i="8" s="1"/>
  <c r="F133" i="8"/>
  <c r="G133" i="8"/>
  <c r="E70" i="10"/>
  <c r="J132" i="9"/>
  <c r="N132" i="9" s="1"/>
  <c r="J147" i="9"/>
  <c r="K142" i="10"/>
  <c r="K143" i="10"/>
  <c r="K144" i="10"/>
  <c r="E89" i="10"/>
  <c r="E90" i="10"/>
  <c r="G132" i="9"/>
  <c r="K132" i="9" s="1"/>
  <c r="E69" i="9"/>
  <c r="E73" i="9"/>
  <c r="E89" i="9"/>
  <c r="G148" i="10"/>
  <c r="C147" i="10"/>
  <c r="D18" i="8"/>
  <c r="D48" i="8"/>
  <c r="E32" i="10"/>
  <c r="C48" i="10"/>
  <c r="E46" i="10"/>
  <c r="E112" i="10"/>
  <c r="E111" i="8"/>
  <c r="K143" i="8"/>
  <c r="E170" i="8"/>
  <c r="E56" i="9"/>
  <c r="E181" i="10"/>
  <c r="D49" i="8"/>
  <c r="E200" i="8"/>
  <c r="E19" i="9"/>
  <c r="E42" i="9"/>
  <c r="E46" i="9"/>
  <c r="E71" i="9"/>
  <c r="E184" i="9"/>
  <c r="E184" i="8"/>
  <c r="E200" i="9"/>
  <c r="E222" i="9"/>
  <c r="E71" i="10"/>
  <c r="E98" i="10"/>
  <c r="N141" i="10"/>
  <c r="N143" i="10"/>
  <c r="N144" i="10"/>
  <c r="E20" i="8"/>
  <c r="E43" i="8"/>
  <c r="E56" i="8"/>
  <c r="E69" i="8"/>
  <c r="E73" i="8"/>
  <c r="E89" i="8"/>
  <c r="N142" i="9"/>
  <c r="D18" i="9"/>
  <c r="E165" i="9"/>
  <c r="E16" i="8"/>
  <c r="E34" i="8"/>
  <c r="E44" i="8"/>
  <c r="E199" i="8"/>
  <c r="E16" i="9"/>
  <c r="E34" i="9"/>
  <c r="E44" i="9"/>
  <c r="E209" i="9"/>
  <c r="E14" i="8"/>
  <c r="E19" i="8"/>
  <c r="E32" i="8"/>
  <c r="E42" i="8"/>
  <c r="E46" i="8"/>
  <c r="E68" i="8"/>
  <c r="E72" i="8"/>
  <c r="C48" i="8"/>
  <c r="D148" i="9"/>
  <c r="L148" i="9" s="1"/>
  <c r="M143" i="9"/>
  <c r="D148" i="10"/>
  <c r="L148" i="10" s="1"/>
  <c r="E99" i="9"/>
  <c r="D48" i="10"/>
  <c r="C18" i="8"/>
  <c r="E110" i="8"/>
  <c r="D49" i="10"/>
  <c r="N143" i="9"/>
  <c r="E177" i="9"/>
  <c r="E181" i="8"/>
  <c r="E197" i="9"/>
  <c r="E208" i="9"/>
  <c r="E223" i="9"/>
  <c r="C148" i="10"/>
  <c r="E35" i="10"/>
  <c r="E45" i="10"/>
  <c r="E70" i="9"/>
  <c r="E90" i="9"/>
  <c r="C168" i="10"/>
  <c r="C91" i="10"/>
  <c r="E102" i="8"/>
  <c r="K144" i="8"/>
  <c r="E197" i="8"/>
  <c r="E208" i="8"/>
  <c r="E223" i="8"/>
  <c r="E199" i="9"/>
  <c r="C48" i="9"/>
  <c r="D48" i="9"/>
  <c r="E111" i="9"/>
  <c r="K142" i="8"/>
  <c r="E112" i="8"/>
  <c r="E68" i="9"/>
  <c r="E72" i="9"/>
  <c r="D91" i="9"/>
  <c r="E112" i="9"/>
  <c r="E110" i="10"/>
  <c r="M148" i="10"/>
  <c r="K143" i="9"/>
  <c r="E165" i="8"/>
  <c r="E111" i="10"/>
  <c r="E209" i="8"/>
  <c r="C18" i="9"/>
  <c r="E35" i="9"/>
  <c r="E45" i="9"/>
  <c r="D18" i="10"/>
  <c r="D91" i="10"/>
  <c r="C22" i="9"/>
  <c r="C22" i="8"/>
  <c r="E71" i="8"/>
  <c r="E98" i="8"/>
  <c r="D49" i="9"/>
  <c r="N131" i="9"/>
  <c r="N141" i="9"/>
  <c r="E16" i="10"/>
  <c r="E21" i="10"/>
  <c r="E34" i="10"/>
  <c r="E44" i="10"/>
  <c r="E57" i="10"/>
  <c r="E69" i="10"/>
  <c r="E73" i="10"/>
  <c r="L142" i="8"/>
  <c r="E169" i="9"/>
  <c r="E42" i="10"/>
  <c r="E14" i="10"/>
  <c r="E19" i="10"/>
  <c r="N148" i="10"/>
  <c r="E35" i="8"/>
  <c r="E45" i="8"/>
  <c r="E90" i="8"/>
  <c r="E57" i="9"/>
  <c r="E15" i="10"/>
  <c r="E20" i="10"/>
  <c r="E68" i="10"/>
  <c r="E72" i="10"/>
  <c r="E221" i="10"/>
  <c r="E57" i="8"/>
  <c r="C59" i="8"/>
  <c r="M131" i="8"/>
  <c r="E99" i="10"/>
  <c r="N131" i="8"/>
  <c r="N143" i="8"/>
  <c r="N144" i="8"/>
  <c r="E221" i="8"/>
  <c r="E14" i="9"/>
  <c r="E32" i="9"/>
  <c r="E98" i="9"/>
  <c r="E110" i="9"/>
  <c r="E132" i="9"/>
  <c r="M131" i="9"/>
  <c r="M141" i="9"/>
  <c r="C168" i="9"/>
  <c r="E178" i="9"/>
  <c r="E182" i="9"/>
  <c r="E182" i="8"/>
  <c r="E167" i="9"/>
  <c r="M143" i="8"/>
  <c r="D168" i="9"/>
  <c r="C91" i="8"/>
  <c r="E167" i="8"/>
  <c r="N148" i="9"/>
  <c r="E181" i="9"/>
  <c r="C22" i="10"/>
  <c r="D91" i="8"/>
  <c r="E222" i="8"/>
  <c r="E15" i="9"/>
  <c r="E20" i="9"/>
  <c r="E33" i="9"/>
  <c r="C91" i="9"/>
  <c r="E221" i="9"/>
  <c r="E167" i="10"/>
  <c r="L147" i="10"/>
  <c r="G147" i="10"/>
  <c r="N142" i="10"/>
  <c r="M141" i="10"/>
  <c r="K133" i="10"/>
  <c r="L133" i="10"/>
  <c r="L132" i="10"/>
  <c r="E100" i="10"/>
  <c r="C59" i="10"/>
  <c r="D59" i="10"/>
  <c r="C18" i="10"/>
  <c r="N133" i="10"/>
  <c r="M147" i="10"/>
  <c r="M133" i="10"/>
  <c r="C101" i="10"/>
  <c r="M129" i="10"/>
  <c r="M142" i="10"/>
  <c r="D168" i="10"/>
  <c r="E43" i="10"/>
  <c r="E58" i="10"/>
  <c r="D101" i="10"/>
  <c r="N129" i="10"/>
  <c r="F147" i="10"/>
  <c r="N147" i="10" s="1"/>
  <c r="K126" i="10"/>
  <c r="E56" i="10"/>
  <c r="L141" i="10"/>
  <c r="E132" i="10"/>
  <c r="M132" i="10" s="1"/>
  <c r="E17" i="10"/>
  <c r="E60" i="10"/>
  <c r="E88" i="10"/>
  <c r="N126" i="10"/>
  <c r="E170" i="10"/>
  <c r="K141" i="10"/>
  <c r="D22" i="10"/>
  <c r="E102" i="10"/>
  <c r="L126" i="10"/>
  <c r="C49" i="10"/>
  <c r="E103" i="10"/>
  <c r="K129" i="10"/>
  <c r="L129" i="10"/>
  <c r="E166" i="9"/>
  <c r="L147" i="9"/>
  <c r="E148" i="9"/>
  <c r="M148" i="9" s="1"/>
  <c r="C148" i="9"/>
  <c r="K148" i="9" s="1"/>
  <c r="K133" i="9"/>
  <c r="M127" i="9"/>
  <c r="E100" i="9"/>
  <c r="C59" i="9"/>
  <c r="E21" i="9"/>
  <c r="L132" i="9"/>
  <c r="L133" i="9"/>
  <c r="M133" i="9"/>
  <c r="N133" i="9"/>
  <c r="D22" i="9"/>
  <c r="L126" i="9"/>
  <c r="C101" i="9"/>
  <c r="M129" i="9"/>
  <c r="E147" i="9"/>
  <c r="M147" i="9" s="1"/>
  <c r="E43" i="9"/>
  <c r="E58" i="9"/>
  <c r="D101" i="9"/>
  <c r="N129" i="9"/>
  <c r="F147" i="9"/>
  <c r="K126" i="9"/>
  <c r="K141" i="9"/>
  <c r="D59" i="9"/>
  <c r="E102" i="9"/>
  <c r="E17" i="9"/>
  <c r="E60" i="9"/>
  <c r="E88" i="9"/>
  <c r="N126" i="9"/>
  <c r="E170" i="9"/>
  <c r="L141" i="9"/>
  <c r="C49" i="9"/>
  <c r="E103" i="9"/>
  <c r="K129" i="9"/>
  <c r="M126" i="9"/>
  <c r="L129" i="9"/>
  <c r="C168" i="8"/>
  <c r="K147" i="8"/>
  <c r="L147" i="8"/>
  <c r="M142" i="8"/>
  <c r="N142" i="8"/>
  <c r="E132" i="8"/>
  <c r="M132" i="8" s="1"/>
  <c r="K132" i="8"/>
  <c r="E100" i="8"/>
  <c r="E58" i="8"/>
  <c r="E15" i="8"/>
  <c r="E21" i="8"/>
  <c r="N148" i="8"/>
  <c r="K148" i="8"/>
  <c r="L148" i="8"/>
  <c r="M148" i="8"/>
  <c r="K141" i="8"/>
  <c r="D22" i="8"/>
  <c r="C101" i="8"/>
  <c r="M129" i="8"/>
  <c r="E147" i="8"/>
  <c r="M147" i="8" s="1"/>
  <c r="D168" i="8"/>
  <c r="D101" i="8"/>
  <c r="N129" i="8"/>
  <c r="F147" i="8"/>
  <c r="N147" i="8" s="1"/>
  <c r="K126" i="8"/>
  <c r="D59" i="8"/>
  <c r="D132" i="8"/>
  <c r="L132" i="8" s="1"/>
  <c r="M126" i="8"/>
  <c r="E17" i="8"/>
  <c r="E60" i="8"/>
  <c r="E88" i="8"/>
  <c r="N126" i="8"/>
  <c r="E99" i="8"/>
  <c r="E103" i="8"/>
  <c r="K129" i="8"/>
  <c r="L141" i="8"/>
  <c r="C49" i="8"/>
  <c r="L129" i="8"/>
  <c r="N132" i="8" l="1"/>
  <c r="M132" i="9"/>
  <c r="M133" i="8"/>
  <c r="N147" i="9"/>
  <c r="K133" i="8"/>
  <c r="N133" i="8"/>
  <c r="E18" i="9"/>
  <c r="E49" i="8"/>
  <c r="K148" i="10"/>
  <c r="K147" i="10"/>
  <c r="E18" i="8"/>
  <c r="E48" i="10"/>
  <c r="E48" i="8"/>
  <c r="E91" i="10"/>
  <c r="E22" i="9"/>
  <c r="E22" i="10"/>
  <c r="E91" i="8"/>
  <c r="E48" i="9"/>
  <c r="E168" i="9"/>
  <c r="E49" i="10"/>
  <c r="E168" i="10"/>
  <c r="E22" i="8"/>
  <c r="E18" i="10"/>
  <c r="E91" i="9"/>
  <c r="E101" i="9"/>
  <c r="E49" i="9"/>
  <c r="E59" i="9"/>
  <c r="E168" i="8"/>
  <c r="E59" i="8"/>
  <c r="E59" i="10"/>
  <c r="E101" i="10"/>
  <c r="E101" i="8"/>
  <c r="E223" i="7" l="1"/>
  <c r="E214" i="7"/>
  <c r="E212" i="7"/>
  <c r="E210" i="7"/>
  <c r="E209" i="7"/>
  <c r="E200" i="7"/>
  <c r="E198" i="7"/>
  <c r="E183" i="7"/>
  <c r="E182" i="7"/>
  <c r="E179" i="7"/>
  <c r="E178" i="7"/>
  <c r="N145" i="7"/>
  <c r="L145" i="7"/>
  <c r="K145" i="7"/>
  <c r="L144" i="7"/>
  <c r="L143" i="7"/>
  <c r="J148" i="7"/>
  <c r="I148" i="7"/>
  <c r="F148" i="7"/>
  <c r="E148" i="7"/>
  <c r="D148" i="7"/>
  <c r="C148" i="7"/>
  <c r="J147" i="7"/>
  <c r="I147" i="7"/>
  <c r="H147" i="7"/>
  <c r="G147" i="7"/>
  <c r="L141" i="7"/>
  <c r="L127" i="7"/>
  <c r="M127" i="7"/>
  <c r="N127" i="7"/>
  <c r="K128" i="7"/>
  <c r="L128" i="7"/>
  <c r="M128" i="7"/>
  <c r="N128" i="7"/>
  <c r="C133" i="7"/>
  <c r="D133" i="7"/>
  <c r="E133" i="7"/>
  <c r="F133" i="7"/>
  <c r="G133" i="7"/>
  <c r="H133" i="7"/>
  <c r="I133" i="7"/>
  <c r="J133" i="7"/>
  <c r="M130" i="7"/>
  <c r="K127" i="7"/>
  <c r="E74" i="7"/>
  <c r="E213" i="7"/>
  <c r="E207" i="7"/>
  <c r="H148" i="7"/>
  <c r="K130" i="7" l="1"/>
  <c r="E132" i="7"/>
  <c r="H132" i="7"/>
  <c r="M131" i="7"/>
  <c r="E208" i="7"/>
  <c r="L131" i="7"/>
  <c r="E181" i="7"/>
  <c r="D132" i="7"/>
  <c r="E61" i="7"/>
  <c r="E75" i="7"/>
  <c r="K131" i="7"/>
  <c r="E165" i="7"/>
  <c r="M141" i="7"/>
  <c r="M145" i="7"/>
  <c r="F132" i="7"/>
  <c r="I132" i="7"/>
  <c r="N131" i="7"/>
  <c r="K126" i="7"/>
  <c r="J132" i="7"/>
  <c r="N130" i="7"/>
  <c r="L130" i="7"/>
  <c r="E33" i="7"/>
  <c r="E90" i="7"/>
  <c r="E21" i="7"/>
  <c r="E70" i="7"/>
  <c r="E42" i="7"/>
  <c r="E14" i="7"/>
  <c r="E32" i="7"/>
  <c r="E170" i="7"/>
  <c r="E180" i="7"/>
  <c r="E222" i="7"/>
  <c r="C147" i="7"/>
  <c r="K147" i="7" s="1"/>
  <c r="E15" i="7"/>
  <c r="E20" i="7"/>
  <c r="E112" i="7"/>
  <c r="E35" i="7"/>
  <c r="E111" i="7"/>
  <c r="N148" i="7"/>
  <c r="N144" i="7"/>
  <c r="M143" i="7"/>
  <c r="M144" i="7"/>
  <c r="L142" i="7"/>
  <c r="E169" i="7"/>
  <c r="E199" i="7"/>
  <c r="E221" i="7"/>
  <c r="C168" i="7"/>
  <c r="D91" i="7"/>
  <c r="C22" i="7"/>
  <c r="E71" i="7"/>
  <c r="E16" i="7"/>
  <c r="E34" i="7"/>
  <c r="E46" i="7"/>
  <c r="D59" i="7"/>
  <c r="E17" i="7"/>
  <c r="E43" i="7"/>
  <c r="E56" i="7"/>
  <c r="E69" i="7"/>
  <c r="E73" i="7"/>
  <c r="E89" i="7"/>
  <c r="E177" i="7"/>
  <c r="E197" i="7"/>
  <c r="G148" i="7"/>
  <c r="K148" i="7" s="1"/>
  <c r="C18" i="7"/>
  <c r="E68" i="7"/>
  <c r="D18" i="7"/>
  <c r="E99" i="7"/>
  <c r="D168" i="7"/>
  <c r="K143" i="7"/>
  <c r="K144" i="7"/>
  <c r="E167" i="7"/>
  <c r="E72" i="7"/>
  <c r="E110" i="7"/>
  <c r="E147" i="7"/>
  <c r="M147" i="7" s="1"/>
  <c r="E88" i="7"/>
  <c r="K142" i="7"/>
  <c r="E19" i="7"/>
  <c r="C59" i="7"/>
  <c r="E184" i="7"/>
  <c r="D48" i="7"/>
  <c r="E103" i="7"/>
  <c r="E44" i="7"/>
  <c r="G132" i="7"/>
  <c r="F147" i="7"/>
  <c r="N147" i="7" s="1"/>
  <c r="M142" i="7"/>
  <c r="E45" i="7"/>
  <c r="E98" i="7"/>
  <c r="E166" i="7"/>
  <c r="N143" i="7"/>
  <c r="N141" i="7"/>
  <c r="N133" i="7"/>
  <c r="K133" i="7"/>
  <c r="L133" i="7"/>
  <c r="M133" i="7"/>
  <c r="E100" i="7"/>
  <c r="E58" i="7"/>
  <c r="E57" i="7"/>
  <c r="E60" i="7"/>
  <c r="D49" i="7"/>
  <c r="C49" i="7"/>
  <c r="C48" i="7"/>
  <c r="L148" i="7"/>
  <c r="M148" i="7"/>
  <c r="K141" i="7"/>
  <c r="L126" i="7"/>
  <c r="L129" i="7"/>
  <c r="D147" i="7"/>
  <c r="L147" i="7" s="1"/>
  <c r="C101" i="7"/>
  <c r="M129" i="7"/>
  <c r="D22" i="7"/>
  <c r="D101" i="7"/>
  <c r="N129" i="7"/>
  <c r="N142" i="7"/>
  <c r="C132" i="7"/>
  <c r="E102" i="7"/>
  <c r="C91" i="7"/>
  <c r="M126" i="7"/>
  <c r="N126" i="7"/>
  <c r="K129" i="7"/>
  <c r="M132" i="7" l="1"/>
  <c r="L132" i="7"/>
  <c r="N132" i="7"/>
  <c r="E22" i="7"/>
  <c r="E168" i="7"/>
  <c r="E49" i="7"/>
  <c r="E91" i="7"/>
  <c r="E59" i="7"/>
  <c r="E18" i="7"/>
  <c r="E48" i="7"/>
  <c r="K132" i="7"/>
  <c r="E101" i="7"/>
  <c r="E214" i="6" l="1"/>
  <c r="E210" i="6"/>
  <c r="E198" i="6"/>
  <c r="E183" i="6"/>
  <c r="L145" i="6"/>
  <c r="L144" i="6"/>
  <c r="L143" i="6"/>
  <c r="I148" i="6"/>
  <c r="H148" i="6"/>
  <c r="G148" i="6"/>
  <c r="F148" i="6"/>
  <c r="E148" i="6"/>
  <c r="D148" i="6"/>
  <c r="C148" i="6"/>
  <c r="I147" i="6"/>
  <c r="H147" i="6"/>
  <c r="M141" i="6"/>
  <c r="D147" i="6"/>
  <c r="N130" i="6"/>
  <c r="M130" i="6"/>
  <c r="L130" i="6"/>
  <c r="K130" i="6"/>
  <c r="J133" i="6"/>
  <c r="I133" i="6"/>
  <c r="H133" i="6"/>
  <c r="G133" i="6"/>
  <c r="F133" i="6"/>
  <c r="E133" i="6"/>
  <c r="D133" i="6"/>
  <c r="C133" i="6"/>
  <c r="N128" i="6"/>
  <c r="M128" i="6"/>
  <c r="L128" i="6"/>
  <c r="K128" i="6"/>
  <c r="N127" i="6"/>
  <c r="M127" i="6"/>
  <c r="L127" i="6"/>
  <c r="K127" i="6"/>
  <c r="I132" i="6"/>
  <c r="H132" i="6"/>
  <c r="F132" i="6"/>
  <c r="E132" i="6"/>
  <c r="D132" i="6"/>
  <c r="C132" i="6"/>
  <c r="E74" i="6"/>
  <c r="D18" i="6"/>
  <c r="E14" i="6"/>
  <c r="E207" i="6"/>
  <c r="J148" i="6"/>
  <c r="J147" i="6"/>
  <c r="E213" i="1"/>
  <c r="J132" i="6" l="1"/>
  <c r="M131" i="6"/>
  <c r="E178" i="6"/>
  <c r="E75" i="6"/>
  <c r="E212" i="6"/>
  <c r="E212" i="1"/>
  <c r="L131" i="6"/>
  <c r="E213" i="6"/>
  <c r="E166" i="6"/>
  <c r="E169" i="6"/>
  <c r="E179" i="6"/>
  <c r="E180" i="6"/>
  <c r="E177" i="6"/>
  <c r="E165" i="6"/>
  <c r="K131" i="6"/>
  <c r="N132" i="6"/>
  <c r="N131" i="6"/>
  <c r="M144" i="6"/>
  <c r="M145" i="6"/>
  <c r="D22" i="6"/>
  <c r="G132" i="6"/>
  <c r="K132" i="6" s="1"/>
  <c r="E17" i="6"/>
  <c r="E33" i="6"/>
  <c r="E56" i="6"/>
  <c r="E69" i="6"/>
  <c r="E73" i="6"/>
  <c r="E89" i="6"/>
  <c r="E182" i="6"/>
  <c r="E209" i="6"/>
  <c r="G147" i="6"/>
  <c r="E32" i="6"/>
  <c r="E42" i="6"/>
  <c r="E46" i="6"/>
  <c r="E68" i="6"/>
  <c r="E72" i="6"/>
  <c r="E99" i="6"/>
  <c r="E112" i="6"/>
  <c r="E181" i="6"/>
  <c r="E197" i="6"/>
  <c r="C22" i="6"/>
  <c r="E208" i="6"/>
  <c r="E35" i="6"/>
  <c r="E45" i="6"/>
  <c r="E71" i="6"/>
  <c r="E98" i="6"/>
  <c r="E111" i="6"/>
  <c r="E170" i="6"/>
  <c r="E184" i="6"/>
  <c r="E200" i="6"/>
  <c r="E222" i="6"/>
  <c r="N141" i="6"/>
  <c r="N143" i="6"/>
  <c r="N144" i="6"/>
  <c r="N145" i="6"/>
  <c r="E167" i="6"/>
  <c r="E16" i="6"/>
  <c r="E34" i="6"/>
  <c r="E44" i="6"/>
  <c r="E70" i="6"/>
  <c r="E110" i="6"/>
  <c r="M143" i="6"/>
  <c r="E199" i="6"/>
  <c r="E223" i="6"/>
  <c r="K144" i="6"/>
  <c r="L133" i="6"/>
  <c r="C48" i="6"/>
  <c r="E43" i="6"/>
  <c r="E220" i="1"/>
  <c r="D48" i="6"/>
  <c r="E61" i="6"/>
  <c r="E58" i="6"/>
  <c r="E57" i="6"/>
  <c r="E90" i="6"/>
  <c r="D91" i="6"/>
  <c r="E20" i="6"/>
  <c r="E102" i="6"/>
  <c r="K141" i="6"/>
  <c r="K143" i="6"/>
  <c r="K145" i="6"/>
  <c r="E88" i="6"/>
  <c r="L132" i="6"/>
  <c r="L147" i="6"/>
  <c r="D168" i="6"/>
  <c r="E221" i="6"/>
  <c r="C49" i="6"/>
  <c r="M142" i="6"/>
  <c r="E19" i="6"/>
  <c r="D59" i="6"/>
  <c r="E221" i="1"/>
  <c r="E222" i="1"/>
  <c r="C168" i="6"/>
  <c r="K148" i="6"/>
  <c r="L142" i="6"/>
  <c r="L141" i="6"/>
  <c r="C147" i="6"/>
  <c r="K133" i="6"/>
  <c r="M133" i="6"/>
  <c r="N133" i="6"/>
  <c r="M132" i="6"/>
  <c r="E103" i="6"/>
  <c r="E100" i="6"/>
  <c r="C101" i="6"/>
  <c r="E15" i="6"/>
  <c r="N148" i="6"/>
  <c r="L148" i="6"/>
  <c r="M148" i="6"/>
  <c r="L126" i="6"/>
  <c r="K129" i="6"/>
  <c r="D49" i="6"/>
  <c r="L129" i="6"/>
  <c r="M129" i="6"/>
  <c r="E147" i="6"/>
  <c r="M147" i="6" s="1"/>
  <c r="C18" i="6"/>
  <c r="E18" i="6" s="1"/>
  <c r="K142" i="6"/>
  <c r="E21" i="6"/>
  <c r="D101" i="6"/>
  <c r="N129" i="6"/>
  <c r="N142" i="6"/>
  <c r="F147" i="6"/>
  <c r="N147" i="6" s="1"/>
  <c r="C59" i="6"/>
  <c r="K126" i="6"/>
  <c r="C91" i="6"/>
  <c r="M126" i="6"/>
  <c r="N126" i="6"/>
  <c r="E168" i="6" l="1"/>
  <c r="E22" i="6"/>
  <c r="K147" i="6"/>
  <c r="E168" i="1"/>
  <c r="E169" i="1"/>
  <c r="E59" i="6"/>
  <c r="E91" i="6"/>
  <c r="E49" i="6"/>
  <c r="E60" i="6"/>
  <c r="E48" i="6"/>
  <c r="C167" i="1"/>
  <c r="E101" i="6"/>
  <c r="D167" i="1"/>
  <c r="E167" i="1" l="1"/>
  <c r="E211" i="1"/>
  <c r="E209" i="1"/>
  <c r="E208" i="1"/>
  <c r="E207" i="1"/>
  <c r="E206" i="1"/>
  <c r="E199" i="1"/>
  <c r="E198" i="1"/>
  <c r="E197" i="1"/>
  <c r="E196" i="1"/>
  <c r="E177" i="1" l="1"/>
  <c r="E178" i="1"/>
  <c r="E179" i="1"/>
  <c r="E180" i="1"/>
  <c r="E181" i="1"/>
  <c r="E182" i="1"/>
  <c r="E183" i="1"/>
  <c r="E176" i="1"/>
  <c r="E164" i="1"/>
  <c r="E165" i="1"/>
  <c r="E166" i="1"/>
  <c r="D147" i="1" l="1"/>
  <c r="E147" i="1"/>
  <c r="F147" i="1"/>
  <c r="G147" i="1"/>
  <c r="H147" i="1"/>
  <c r="I147" i="1"/>
  <c r="J147" i="1"/>
  <c r="D148" i="1"/>
  <c r="E148" i="1"/>
  <c r="F148" i="1"/>
  <c r="G148" i="1"/>
  <c r="H148" i="1"/>
  <c r="I148" i="1"/>
  <c r="J148" i="1"/>
  <c r="C148" i="1"/>
  <c r="C147" i="1"/>
  <c r="L141" i="1"/>
  <c r="M141" i="1"/>
  <c r="N141" i="1"/>
  <c r="L142" i="1"/>
  <c r="M142" i="1"/>
  <c r="N142" i="1"/>
  <c r="L143" i="1"/>
  <c r="M143" i="1"/>
  <c r="N143" i="1"/>
  <c r="L144" i="1"/>
  <c r="M144" i="1"/>
  <c r="N144" i="1"/>
  <c r="L145" i="1"/>
  <c r="M145" i="1"/>
  <c r="N145" i="1"/>
  <c r="K142" i="1"/>
  <c r="K143" i="1"/>
  <c r="K144" i="1"/>
  <c r="K145" i="1"/>
  <c r="K141" i="1"/>
  <c r="K148" i="1" l="1"/>
  <c r="L147" i="1"/>
  <c r="K147" i="1"/>
  <c r="M148" i="1"/>
  <c r="L148" i="1"/>
  <c r="N148" i="1"/>
  <c r="M147" i="1"/>
  <c r="N147" i="1"/>
  <c r="D133" i="1"/>
  <c r="E133" i="1"/>
  <c r="F133" i="1"/>
  <c r="G133" i="1"/>
  <c r="H133" i="1"/>
  <c r="I133" i="1"/>
  <c r="J133" i="1"/>
  <c r="C133" i="1"/>
  <c r="G132" i="1"/>
  <c r="H132" i="1"/>
  <c r="I132" i="1"/>
  <c r="J132" i="1"/>
  <c r="E132" i="1"/>
  <c r="F132" i="1"/>
  <c r="D132" i="1"/>
  <c r="C132" i="1"/>
  <c r="M132" i="1" l="1"/>
  <c r="M133" i="1"/>
  <c r="N133" i="1"/>
  <c r="K132" i="1"/>
  <c r="L132" i="1"/>
  <c r="N132" i="1"/>
  <c r="L133" i="1"/>
  <c r="K133" i="1"/>
  <c r="K127" i="1"/>
  <c r="M127" i="1"/>
  <c r="K129" i="1"/>
  <c r="M129" i="1"/>
  <c r="N129" i="1"/>
  <c r="K131" i="1"/>
  <c r="L131" i="1"/>
  <c r="M131" i="1"/>
  <c r="N131" i="1"/>
  <c r="M126" i="1"/>
  <c r="K126" i="1"/>
  <c r="N127" i="1"/>
  <c r="L127" i="1"/>
  <c r="K128" i="1"/>
  <c r="L128" i="1"/>
  <c r="M128" i="1"/>
  <c r="N128" i="1"/>
  <c r="L129" i="1"/>
  <c r="K130" i="1"/>
  <c r="L130" i="1"/>
  <c r="M130" i="1"/>
  <c r="N130" i="1"/>
  <c r="L126" i="1"/>
  <c r="N126" i="1"/>
  <c r="E112" i="1" l="1"/>
  <c r="E111" i="1"/>
  <c r="E110" i="1"/>
  <c r="E98" i="1" l="1"/>
  <c r="E90" i="1"/>
  <c r="E102" i="1"/>
  <c r="E99" i="1"/>
  <c r="E88" i="1"/>
  <c r="E100" i="1"/>
  <c r="E89" i="1"/>
  <c r="E103" i="1"/>
  <c r="D101" i="1"/>
  <c r="C101" i="1"/>
  <c r="C91" i="1"/>
  <c r="D91" i="1"/>
  <c r="E101" i="1" l="1"/>
  <c r="E91" i="1"/>
  <c r="E74" i="1"/>
  <c r="E70" i="1"/>
  <c r="E71" i="1" l="1"/>
  <c r="E75" i="1"/>
  <c r="E69" i="1"/>
  <c r="E68" i="1"/>
  <c r="E72" i="1"/>
  <c r="E73" i="1"/>
  <c r="D49" i="1" l="1"/>
  <c r="E61" i="1"/>
  <c r="D48" i="1"/>
  <c r="E60" i="1"/>
  <c r="E56" i="1"/>
  <c r="E57" i="1"/>
  <c r="E58" i="1"/>
  <c r="D59" i="1"/>
  <c r="C59" i="1"/>
  <c r="E59" i="1" l="1"/>
  <c r="E46" i="1"/>
  <c r="E43" i="1"/>
  <c r="E45" i="1" l="1"/>
  <c r="C49" i="1"/>
  <c r="E49" i="1" s="1"/>
  <c r="E35" i="1"/>
  <c r="E42" i="1"/>
  <c r="C48" i="1"/>
  <c r="E48" i="1" s="1"/>
  <c r="E32" i="1"/>
  <c r="E44" i="1"/>
  <c r="E34" i="1"/>
  <c r="E33" i="1"/>
  <c r="E19" i="1" l="1"/>
  <c r="E17" i="1"/>
  <c r="E20" i="1"/>
  <c r="E16" i="1"/>
  <c r="E21" i="1"/>
  <c r="E15" i="1" l="1"/>
  <c r="E14" i="1" l="1"/>
  <c r="D22" i="1"/>
  <c r="C22" i="1"/>
  <c r="D18" i="1"/>
  <c r="C18" i="1"/>
  <c r="E22" i="1" l="1"/>
  <c r="E18" i="1"/>
  <c r="E23" i="6" l="1"/>
  <c r="E23" i="7"/>
  <c r="E23" i="8"/>
  <c r="E23" i="9"/>
  <c r="E23" i="10"/>
  <c r="E23" i="16"/>
  <c r="E23" i="12"/>
  <c r="E23" i="13"/>
  <c r="E23" i="14"/>
  <c r="E23" i="15"/>
  <c r="E23" i="17"/>
  <c r="E23" i="18"/>
  <c r="E23" i="19"/>
  <c r="E23" i="20"/>
  <c r="E23" i="1"/>
</calcChain>
</file>

<file path=xl/sharedStrings.xml><?xml version="1.0" encoding="utf-8"?>
<sst xmlns="http://schemas.openxmlformats.org/spreadsheetml/2006/main" count="2373" uniqueCount="102">
  <si>
    <t>Andalucía</t>
  </si>
  <si>
    <t>Com. Valenciana</t>
  </si>
  <si>
    <t>Aragón</t>
  </si>
  <si>
    <t>Extremadura</t>
  </si>
  <si>
    <t>Principado de Asturias</t>
  </si>
  <si>
    <t>Galicia</t>
  </si>
  <si>
    <t>Balears, Illes</t>
  </si>
  <si>
    <t>Madrid, Comunidad de</t>
  </si>
  <si>
    <t>Canarias</t>
  </si>
  <si>
    <t>Murcia, Región de</t>
  </si>
  <si>
    <t>Cantabria</t>
  </si>
  <si>
    <t>Navarra, Comunidad Foral de</t>
  </si>
  <si>
    <t>Castilla y León</t>
  </si>
  <si>
    <t>País Vasco</t>
  </si>
  <si>
    <t>Castilla - La Mancha</t>
  </si>
  <si>
    <t>Rioja, La</t>
  </si>
  <si>
    <t>Cataluña</t>
  </si>
  <si>
    <t>VÍCTIMAS</t>
  </si>
  <si>
    <t>Víctimas Españolas</t>
  </si>
  <si>
    <t>Víctimas Extranjeras</t>
  </si>
  <si>
    <t>% Extranjeras entre las víctimas</t>
  </si>
  <si>
    <t>% Extranjeras entre las Renuncias</t>
  </si>
  <si>
    <t>DENUNCIAS RECIBIDAS - TOTAL</t>
  </si>
  <si>
    <t>RENUNCIAS (La victima se acoge a la dispensa a la  obligacion de declarar como testigo)</t>
  </si>
  <si>
    <t>Renuncias por Española</t>
  </si>
  <si>
    <t>Renuncias por Extranjera</t>
  </si>
  <si>
    <t>Víctimas de Violencia de Género cada 10.000 Mujeres</t>
  </si>
  <si>
    <t>Evolución
2018/2017</t>
  </si>
  <si>
    <t>Incoadas</t>
  </si>
  <si>
    <t>Adoptadas</t>
  </si>
  <si>
    <t>Inadmitidas</t>
  </si>
  <si>
    <t>Denegadas</t>
  </si>
  <si>
    <t>Sobreseimientos libres</t>
  </si>
  <si>
    <t xml:space="preserve">Sobreseimientos provisionales </t>
  </si>
  <si>
    <t>Sentencias Condenatorias</t>
  </si>
  <si>
    <t>Sentencias Absolutorias</t>
  </si>
  <si>
    <t>Elevación</t>
  </si>
  <si>
    <t>Porcentaje Sentencias Condenatorias</t>
  </si>
  <si>
    <t>Porcentaje Terminacion por SP</t>
  </si>
  <si>
    <t>Personas enjuiciadas</t>
  </si>
  <si>
    <t>% condenas entre los españoles enjuiciados</t>
  </si>
  <si>
    <t>% condenas entre los extranjeros enjuiciados</t>
  </si>
  <si>
    <t>Condenado Español</t>
  </si>
  <si>
    <t>Condenado Extranjero</t>
  </si>
  <si>
    <t>Sumarios</t>
  </si>
  <si>
    <t>ASUNTOS PENALES</t>
  </si>
  <si>
    <t>Diligencia Urgentes</t>
  </si>
  <si>
    <t>Diligencia Previas</t>
  </si>
  <si>
    <t>Procedimientos abreviados</t>
  </si>
  <si>
    <t>Juicios sobre delitos leves</t>
  </si>
  <si>
    <t xml:space="preserve">Procesos por aceptacion de decreto </t>
  </si>
  <si>
    <t>Ley Orgánica 5/95 Jurado</t>
  </si>
  <si>
    <t>Por Sententencia Condenatoria 
con conformidad</t>
  </si>
  <si>
    <t>Por Sententencia Condenatoria 
sin conformidad</t>
  </si>
  <si>
    <t>Sentencia Absolutoria</t>
  </si>
  <si>
    <t>Porcentaje de Sentencias condenatorias</t>
  </si>
  <si>
    <t>Asuntos Total</t>
  </si>
  <si>
    <t>Procedimientos Abreviados</t>
  </si>
  <si>
    <t>Diligencias Urgentes</t>
  </si>
  <si>
    <t>EVOLUCIÓN</t>
  </si>
  <si>
    <t>Sumario</t>
  </si>
  <si>
    <t>Proc.Abrev.</t>
  </si>
  <si>
    <t>Proc.Jurado</t>
  </si>
  <si>
    <t>TOTAL</t>
  </si>
  <si>
    <t>Condenatorias</t>
  </si>
  <si>
    <t>Absolutorias</t>
  </si>
  <si>
    <t>Sobreseimiento Libre</t>
  </si>
  <si>
    <t>Sobreseimiento Provisional</t>
  </si>
  <si>
    <t>Otras</t>
  </si>
  <si>
    <t>Total</t>
  </si>
  <si>
    <t>Juicios sobre Delitos Leves</t>
  </si>
  <si>
    <t>Juicios de Faltas</t>
  </si>
  <si>
    <t>Estimatorios Sentencias Condenatorias</t>
  </si>
  <si>
    <t>Estimatorios Sentencias Absolutorias</t>
  </si>
  <si>
    <t>Desestimatorios Sentencias Condenatorias</t>
  </si>
  <si>
    <t>Desestimatorios Sentencias Absolutorias</t>
  </si>
  <si>
    <t>Por Otras Causas</t>
  </si>
  <si>
    <t>Porcentaje Estimación Recursos contra Sentencias Condenatorias</t>
  </si>
  <si>
    <t>Porcentaje Estimación Recursos contra Sentencias Absolutorias</t>
  </si>
  <si>
    <t>Procedimientos Jurado</t>
  </si>
  <si>
    <t>RECURSOS (APELACIONES DE SENTENCIAS)</t>
  </si>
  <si>
    <t>Juicios por Deliltos Leves</t>
  </si>
  <si>
    <t>PROCESOS PRIMERA INSTANCIA  Total</t>
  </si>
  <si>
    <t>Sentencias Con imposicion Medidas por delitos VG</t>
  </si>
  <si>
    <t>Sentencias Sin imposicion Medidas por delitos VG</t>
  </si>
  <si>
    <t>TOTAL Sentencias Por delitos VG</t>
  </si>
  <si>
    <t>Sentencias previa conformidad por delito VG</t>
  </si>
  <si>
    <t>Español</t>
  </si>
  <si>
    <t>Extranjero</t>
  </si>
  <si>
    <t>CON IMPOSICIÓN DE MEDIDAS</t>
  </si>
  <si>
    <t>Total Menores Enjuiciados</t>
  </si>
  <si>
    <t>SIN IMPOSICION DE  MEDIDAS</t>
  </si>
  <si>
    <t>Registrados</t>
  </si>
  <si>
    <t>Resueltos</t>
  </si>
  <si>
    <t>Pendientes al finalizar</t>
  </si>
  <si>
    <t>Confirmaciones en Apelación P.Delito</t>
  </si>
  <si>
    <t>Revocaciones en Apelación P.Delito</t>
  </si>
  <si>
    <t>Anulaciones en Apelación P.Delito</t>
  </si>
  <si>
    <t>Porcentaje Confirmaciones P.Delitos</t>
  </si>
  <si>
    <t>% condenados entre los  enjuiciados</t>
  </si>
  <si>
    <t>AÑO  2018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</si>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</sst>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2"/>
      <color theme="1"/>
      <name val="Verdana"/>
      <family val="2"/>
    </font>
    <font>
      <b/>
      <sz val="14"/>
      <color theme="0"/>
      <name val="Verdana"/>
      <family val="2"/>
    </font>
    <font>
      <b/>
      <sz val="18"/>
      <color theme="4"/>
      <name val="Calibri"/>
      <family val="2"/>
      <scheme val="minor"/>
    </font>
    <font>
      <b/>
      <sz val="10"/>
      <color theme="4"/>
      <name val="Verdana"/>
      <family val="2"/>
    </font>
    <font>
      <b/>
      <sz val="11"/>
      <color theme="4"/>
      <name val="Verdana"/>
      <family val="2"/>
    </font>
    <font>
      <sz val="11"/>
      <color theme="1"/>
      <name val="Verdana"/>
      <family val="2"/>
    </font>
    <font>
      <b/>
      <sz val="11"/>
      <color theme="3"/>
      <name val="Verdana"/>
      <family val="2"/>
    </font>
    <font>
      <b/>
      <sz val="11"/>
      <color rgb="FF4F81BD"/>
      <name val="Verdana"/>
      <family val="2"/>
    </font>
    <font>
      <b/>
      <sz val="16"/>
      <color theme="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thick">
        <color theme="4"/>
      </left>
      <right/>
      <top style="thick">
        <color theme="4"/>
      </top>
      <bottom style="thick">
        <color theme="4"/>
      </bottom>
      <diagonal/>
    </border>
    <border>
      <left/>
      <right/>
      <top style="thick">
        <color theme="4"/>
      </top>
      <bottom style="thick">
        <color theme="4"/>
      </bottom>
      <diagonal/>
    </border>
    <border>
      <left/>
      <right style="thick">
        <color theme="4"/>
      </right>
      <top style="thick">
        <color theme="4"/>
      </top>
      <bottom style="thick">
        <color theme="4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 style="thin">
        <color theme="0"/>
      </left>
      <right style="thin">
        <color theme="0"/>
      </right>
      <top/>
      <bottom style="medium">
        <color theme="4" tint="0.79995117038483843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medium">
        <color theme="4" tint="0.79995117038483843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rgb="FFDCE6F1"/>
      </top>
      <bottom style="medium">
        <color rgb="FFDCE6F1"/>
      </bottom>
      <diagonal/>
    </border>
    <border>
      <left/>
      <right/>
      <top/>
      <bottom style="medium">
        <color rgb="FFDCE6F1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Alignment="1">
      <alignment horizontal="left" vertical="center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3" fontId="7" fillId="0" borderId="4" xfId="0" applyNumberFormat="1" applyFont="1" applyBorder="1" applyAlignment="1">
      <alignment horizontal="right" vertical="center"/>
    </xf>
    <xf numFmtId="164" fontId="7" fillId="0" borderId="4" xfId="0" applyNumberFormat="1" applyFont="1" applyBorder="1" applyAlignment="1">
      <alignment horizontal="right" vertical="center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5" fillId="3" borderId="5" xfId="0" applyFont="1" applyFill="1" applyBorder="1" applyAlignment="1">
      <alignment horizontal="center" vertical="center" wrapText="1"/>
    </xf>
    <xf numFmtId="0" fontId="0" fillId="4" borderId="0" xfId="0" applyFill="1"/>
    <xf numFmtId="3" fontId="7" fillId="0" borderId="7" xfId="0" applyNumberFormat="1" applyFont="1" applyBorder="1" applyAlignment="1">
      <alignment horizontal="right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164" fontId="0" fillId="0" borderId="0" xfId="0" applyNumberFormat="1"/>
    <xf numFmtId="10" fontId="0" fillId="0" borderId="0" xfId="0" applyNumberFormat="1"/>
    <xf numFmtId="0" fontId="8" fillId="0" borderId="4" xfId="0" applyFont="1" applyFill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164" fontId="7" fillId="0" borderId="0" xfId="0" applyNumberFormat="1" applyFont="1" applyBorder="1" applyAlignment="1">
      <alignment horizontal="right" vertical="center"/>
    </xf>
    <xf numFmtId="0" fontId="5" fillId="3" borderId="14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right" vertical="center"/>
    </xf>
    <xf numFmtId="0" fontId="10" fillId="5" borderId="0" xfId="0" applyFont="1" applyFill="1" applyAlignment="1">
      <alignment horizontal="center" vertical="center"/>
    </xf>
    <xf numFmtId="0" fontId="4" fillId="0" borderId="1" xfId="1" applyFont="1" applyBorder="1" applyAlignment="1">
      <alignment horizontal="left" vertical="center" indent="6"/>
    </xf>
    <xf numFmtId="0" fontId="4" fillId="0" borderId="2" xfId="1" applyFont="1" applyBorder="1" applyAlignment="1">
      <alignment horizontal="left" vertical="center" indent="6"/>
    </xf>
    <xf numFmtId="0" fontId="4" fillId="0" borderId="3" xfId="1" applyFont="1" applyBorder="1" applyAlignment="1">
      <alignment horizontal="left" vertical="center" indent="6"/>
    </xf>
    <xf numFmtId="0" fontId="3" fillId="2" borderId="0" xfId="1" applyFont="1" applyFill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104774</xdr:rowOff>
    </xdr:from>
    <xdr:to>
      <xdr:col>18</xdr:col>
      <xdr:colOff>723900</xdr:colOff>
      <xdr:row>7</xdr:row>
      <xdr:rowOff>57149</xdr:rowOff>
    </xdr:to>
    <xdr:sp macro="" textlink="">
      <xdr:nvSpPr>
        <xdr:cNvPr id="2" name="1 Rectángulo redondeado"/>
        <xdr:cNvSpPr/>
      </xdr:nvSpPr>
      <xdr:spPr>
        <a:xfrm>
          <a:off x="771525" y="104774"/>
          <a:ext cx="13668375" cy="134302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informe sobre violencia de género</a:t>
          </a:r>
          <a:endParaRPr lang="es-ES" sz="1100" b="1" i="0" u="none" strike="noStrike" cap="none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720000" algn="ctr"/>
          <a:endParaRPr lang="es-ES" sz="1100" b="1" i="0" u="none" strike="noStrike" cap="none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72000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Datos por T.S.J.</a:t>
          </a:r>
        </a:p>
      </xdr:txBody>
    </xdr:sp>
    <xdr:clientData/>
  </xdr:twoCellAnchor>
  <xdr:twoCellAnchor editAs="oneCell">
    <xdr:from>
      <xdr:col>1</xdr:col>
      <xdr:colOff>95250</xdr:colOff>
      <xdr:row>0</xdr:row>
      <xdr:rowOff>161924</xdr:rowOff>
    </xdr:from>
    <xdr:to>
      <xdr:col>2</xdr:col>
      <xdr:colOff>243514</xdr:colOff>
      <xdr:row>7</xdr:row>
      <xdr:rowOff>19050</xdr:rowOff>
    </xdr:to>
    <xdr:pic>
      <xdr:nvPicPr>
        <xdr:cNvPr id="3" name="2 Image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857250" y="161924"/>
          <a:ext cx="910264" cy="124777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  <a:extLst/>
      </xdr:spPr>
    </xdr:pic>
    <xdr:clientData/>
  </xdr:twoCellAnchor>
  <xdr:twoCellAnchor editAs="oneCell">
    <xdr:from>
      <xdr:col>20</xdr:col>
      <xdr:colOff>590550</xdr:colOff>
      <xdr:row>0</xdr:row>
      <xdr:rowOff>171450</xdr:rowOff>
    </xdr:from>
    <xdr:to>
      <xdr:col>22</xdr:col>
      <xdr:colOff>38100</xdr:colOff>
      <xdr:row>5</xdr:row>
      <xdr:rowOff>152400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30550" y="171450"/>
          <a:ext cx="781050" cy="971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Cataluña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/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/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25</xdr:row>
      <xdr:rowOff>28575</xdr:rowOff>
    </xdr:from>
    <xdr:to>
      <xdr:col>10</xdr:col>
      <xdr:colOff>237748</xdr:colOff>
      <xdr:row>29</xdr:row>
      <xdr:rowOff>38100</xdr:rowOff>
    </xdr:to>
    <xdr:sp macro="" textlink="">
      <xdr:nvSpPr>
        <xdr:cNvPr id="6" name="5 Rectángulo redondeado"/>
        <xdr:cNvSpPr/>
      </xdr:nvSpPr>
      <xdr:spPr>
        <a:xfrm>
          <a:off x="866773" y="544830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10</xdr:col>
      <xdr:colOff>209175</xdr:colOff>
      <xdr:row>38</xdr:row>
      <xdr:rowOff>133275</xdr:rowOff>
    </xdr:to>
    <xdr:sp macro="" textlink="">
      <xdr:nvSpPr>
        <xdr:cNvPr id="7" name="6 Rectángulo redondeado"/>
        <xdr:cNvSpPr/>
      </xdr:nvSpPr>
      <xdr:spPr>
        <a:xfrm>
          <a:off x="838200" y="808672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838199</xdr:colOff>
      <xdr:row>50</xdr:row>
      <xdr:rowOff>0</xdr:rowOff>
    </xdr:from>
    <xdr:to>
      <xdr:col>10</xdr:col>
      <xdr:colOff>209174</xdr:colOff>
      <xdr:row>51</xdr:row>
      <xdr:rowOff>133350</xdr:rowOff>
    </xdr:to>
    <xdr:sp macro="" textlink="">
      <xdr:nvSpPr>
        <xdr:cNvPr id="8" name="7 Rectángulo redondeado"/>
        <xdr:cNvSpPr/>
      </xdr:nvSpPr>
      <xdr:spPr>
        <a:xfrm>
          <a:off x="838199" y="11172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10</xdr:col>
      <xdr:colOff>209175</xdr:colOff>
      <xdr:row>63</xdr:row>
      <xdr:rowOff>133350</xdr:rowOff>
    </xdr:to>
    <xdr:sp macro="" textlink="">
      <xdr:nvSpPr>
        <xdr:cNvPr id="9" name="8 Rectángulo redondeado"/>
        <xdr:cNvSpPr/>
      </xdr:nvSpPr>
      <xdr:spPr>
        <a:xfrm>
          <a:off x="838200" y="140398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10" name="9 Rectángulo redondeado"/>
        <xdr:cNvSpPr/>
      </xdr:nvSpPr>
      <xdr:spPr>
        <a:xfrm>
          <a:off x="838200" y="176974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1" name="10 Rectángulo redondeado"/>
        <xdr:cNvSpPr/>
      </xdr:nvSpPr>
      <xdr:spPr>
        <a:xfrm>
          <a:off x="838200" y="18345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10</xdr:col>
      <xdr:colOff>209175</xdr:colOff>
      <xdr:row>93</xdr:row>
      <xdr:rowOff>133350</xdr:rowOff>
    </xdr:to>
    <xdr:sp macro="" textlink="">
      <xdr:nvSpPr>
        <xdr:cNvPr id="12" name="11 Rectángulo redondeado"/>
        <xdr:cNvSpPr/>
      </xdr:nvSpPr>
      <xdr:spPr>
        <a:xfrm>
          <a:off x="838200" y="211836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10</xdr:col>
      <xdr:colOff>209175</xdr:colOff>
      <xdr:row>105</xdr:row>
      <xdr:rowOff>133350</xdr:rowOff>
    </xdr:to>
    <xdr:sp macro="" textlink="">
      <xdr:nvSpPr>
        <xdr:cNvPr id="13" name="12 Rectángulo redondeado"/>
        <xdr:cNvSpPr/>
      </xdr:nvSpPr>
      <xdr:spPr>
        <a:xfrm>
          <a:off x="838200" y="240220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4" name="13 Rectángulo redondeado"/>
        <xdr:cNvSpPr/>
      </xdr:nvSpPr>
      <xdr:spPr>
        <a:xfrm>
          <a:off x="838200" y="26269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5" name="14 Rectángulo redondeado"/>
        <xdr:cNvSpPr/>
      </xdr:nvSpPr>
      <xdr:spPr>
        <a:xfrm>
          <a:off x="838200" y="26917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11534400" cy="295275"/>
    <xdr:sp macro="" textlink="">
      <xdr:nvSpPr>
        <xdr:cNvPr id="16" name="15 Rectángulo redondeado"/>
        <xdr:cNvSpPr/>
      </xdr:nvSpPr>
      <xdr:spPr>
        <a:xfrm>
          <a:off x="838200" y="29956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1534400" cy="295275"/>
    <xdr:sp macro="" textlink="">
      <xdr:nvSpPr>
        <xdr:cNvPr id="17" name="16 Rectángulo redondeado"/>
        <xdr:cNvSpPr/>
      </xdr:nvSpPr>
      <xdr:spPr>
        <a:xfrm>
          <a:off x="838200" y="335661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11534400" cy="295275"/>
    <xdr:sp macro="" textlink="">
      <xdr:nvSpPr>
        <xdr:cNvPr id="18" name="17 Rectángulo redondeado"/>
        <xdr:cNvSpPr/>
      </xdr:nvSpPr>
      <xdr:spPr>
        <a:xfrm>
          <a:off x="838200" y="364045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0</xdr:colOff>
      <xdr:row>186</xdr:row>
      <xdr:rowOff>0</xdr:rowOff>
    </xdr:from>
    <xdr:ext cx="11534400" cy="313200"/>
    <xdr:sp macro="" textlink="">
      <xdr:nvSpPr>
        <xdr:cNvPr id="19" name="18 Rectángulo redondeado"/>
        <xdr:cNvSpPr/>
      </xdr:nvSpPr>
      <xdr:spPr>
        <a:xfrm>
          <a:off x="838200" y="39604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190</xdr:row>
      <xdr:rowOff>0</xdr:rowOff>
    </xdr:from>
    <xdr:to>
      <xdr:col>10</xdr:col>
      <xdr:colOff>209175</xdr:colOff>
      <xdr:row>191</xdr:row>
      <xdr:rowOff>133350</xdr:rowOff>
    </xdr:to>
    <xdr:sp macro="" textlink="">
      <xdr:nvSpPr>
        <xdr:cNvPr id="20" name="19 Rectángulo redondeado"/>
        <xdr:cNvSpPr/>
      </xdr:nvSpPr>
      <xdr:spPr>
        <a:xfrm>
          <a:off x="838200" y="40252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0</xdr:colOff>
      <xdr:row>200</xdr:row>
      <xdr:rowOff>0</xdr:rowOff>
    </xdr:from>
    <xdr:ext cx="11534400" cy="295275"/>
    <xdr:sp macro="" textlink="">
      <xdr:nvSpPr>
        <xdr:cNvPr id="21" name="20 Rectángulo redondeado"/>
        <xdr:cNvSpPr/>
      </xdr:nvSpPr>
      <xdr:spPr>
        <a:xfrm>
          <a:off x="838200" y="423672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11534400" cy="295275"/>
    <xdr:sp macro="" textlink="">
      <xdr:nvSpPr>
        <xdr:cNvPr id="22" name="21 Rectángulo redondeado"/>
        <xdr:cNvSpPr/>
      </xdr:nvSpPr>
      <xdr:spPr>
        <a:xfrm>
          <a:off x="838200" y="45586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148</xdr:row>
      <xdr:rowOff>9525</xdr:rowOff>
    </xdr:from>
    <xdr:ext cx="11534400" cy="342900"/>
    <xdr:sp macro="" textlink="">
      <xdr:nvSpPr>
        <xdr:cNvPr id="23" name="22 Rectángulo redondeado"/>
        <xdr:cNvSpPr/>
      </xdr:nvSpPr>
      <xdr:spPr>
        <a:xfrm>
          <a:off x="838200" y="33575625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Com. Valenciana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/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/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25</xdr:row>
      <xdr:rowOff>28575</xdr:rowOff>
    </xdr:from>
    <xdr:to>
      <xdr:col>10</xdr:col>
      <xdr:colOff>237748</xdr:colOff>
      <xdr:row>29</xdr:row>
      <xdr:rowOff>38100</xdr:rowOff>
    </xdr:to>
    <xdr:sp macro="" textlink="">
      <xdr:nvSpPr>
        <xdr:cNvPr id="6" name="5 Rectángulo redondeado"/>
        <xdr:cNvSpPr/>
      </xdr:nvSpPr>
      <xdr:spPr>
        <a:xfrm>
          <a:off x="866773" y="544830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10</xdr:col>
      <xdr:colOff>209175</xdr:colOff>
      <xdr:row>38</xdr:row>
      <xdr:rowOff>133275</xdr:rowOff>
    </xdr:to>
    <xdr:sp macro="" textlink="">
      <xdr:nvSpPr>
        <xdr:cNvPr id="7" name="6 Rectángulo redondeado"/>
        <xdr:cNvSpPr/>
      </xdr:nvSpPr>
      <xdr:spPr>
        <a:xfrm>
          <a:off x="838200" y="808672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838199</xdr:colOff>
      <xdr:row>50</xdr:row>
      <xdr:rowOff>0</xdr:rowOff>
    </xdr:from>
    <xdr:to>
      <xdr:col>10</xdr:col>
      <xdr:colOff>209174</xdr:colOff>
      <xdr:row>51</xdr:row>
      <xdr:rowOff>133350</xdr:rowOff>
    </xdr:to>
    <xdr:sp macro="" textlink="">
      <xdr:nvSpPr>
        <xdr:cNvPr id="8" name="7 Rectángulo redondeado"/>
        <xdr:cNvSpPr/>
      </xdr:nvSpPr>
      <xdr:spPr>
        <a:xfrm>
          <a:off x="838199" y="11172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10</xdr:col>
      <xdr:colOff>209175</xdr:colOff>
      <xdr:row>63</xdr:row>
      <xdr:rowOff>133350</xdr:rowOff>
    </xdr:to>
    <xdr:sp macro="" textlink="">
      <xdr:nvSpPr>
        <xdr:cNvPr id="9" name="8 Rectángulo redondeado"/>
        <xdr:cNvSpPr/>
      </xdr:nvSpPr>
      <xdr:spPr>
        <a:xfrm>
          <a:off x="838200" y="140398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10" name="9 Rectángulo redondeado"/>
        <xdr:cNvSpPr/>
      </xdr:nvSpPr>
      <xdr:spPr>
        <a:xfrm>
          <a:off x="838200" y="176974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1" name="10 Rectángulo redondeado"/>
        <xdr:cNvSpPr/>
      </xdr:nvSpPr>
      <xdr:spPr>
        <a:xfrm>
          <a:off x="838200" y="18345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10</xdr:col>
      <xdr:colOff>209175</xdr:colOff>
      <xdr:row>93</xdr:row>
      <xdr:rowOff>133350</xdr:rowOff>
    </xdr:to>
    <xdr:sp macro="" textlink="">
      <xdr:nvSpPr>
        <xdr:cNvPr id="12" name="11 Rectángulo redondeado"/>
        <xdr:cNvSpPr/>
      </xdr:nvSpPr>
      <xdr:spPr>
        <a:xfrm>
          <a:off x="838200" y="211836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10</xdr:col>
      <xdr:colOff>209175</xdr:colOff>
      <xdr:row>105</xdr:row>
      <xdr:rowOff>133350</xdr:rowOff>
    </xdr:to>
    <xdr:sp macro="" textlink="">
      <xdr:nvSpPr>
        <xdr:cNvPr id="13" name="12 Rectángulo redondeado"/>
        <xdr:cNvSpPr/>
      </xdr:nvSpPr>
      <xdr:spPr>
        <a:xfrm>
          <a:off x="838200" y="240220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4" name="13 Rectángulo redondeado"/>
        <xdr:cNvSpPr/>
      </xdr:nvSpPr>
      <xdr:spPr>
        <a:xfrm>
          <a:off x="838200" y="26269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5" name="14 Rectángulo redondeado"/>
        <xdr:cNvSpPr/>
      </xdr:nvSpPr>
      <xdr:spPr>
        <a:xfrm>
          <a:off x="838200" y="26917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11534400" cy="295275"/>
    <xdr:sp macro="" textlink="">
      <xdr:nvSpPr>
        <xdr:cNvPr id="16" name="15 Rectángulo redondeado"/>
        <xdr:cNvSpPr/>
      </xdr:nvSpPr>
      <xdr:spPr>
        <a:xfrm>
          <a:off x="838200" y="29956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1534400" cy="295275"/>
    <xdr:sp macro="" textlink="">
      <xdr:nvSpPr>
        <xdr:cNvPr id="17" name="16 Rectángulo redondeado"/>
        <xdr:cNvSpPr/>
      </xdr:nvSpPr>
      <xdr:spPr>
        <a:xfrm>
          <a:off x="838200" y="356044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11534400" cy="295275"/>
    <xdr:sp macro="" textlink="">
      <xdr:nvSpPr>
        <xdr:cNvPr id="18" name="17 Rectángulo redondeado"/>
        <xdr:cNvSpPr/>
      </xdr:nvSpPr>
      <xdr:spPr>
        <a:xfrm>
          <a:off x="838200" y="384429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0</xdr:colOff>
      <xdr:row>186</xdr:row>
      <xdr:rowOff>0</xdr:rowOff>
    </xdr:from>
    <xdr:ext cx="11534400" cy="313200"/>
    <xdr:sp macro="" textlink="">
      <xdr:nvSpPr>
        <xdr:cNvPr id="19" name="18 Rectángulo redondeado"/>
        <xdr:cNvSpPr/>
      </xdr:nvSpPr>
      <xdr:spPr>
        <a:xfrm>
          <a:off x="838200" y="4164330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190</xdr:row>
      <xdr:rowOff>0</xdr:rowOff>
    </xdr:from>
    <xdr:to>
      <xdr:col>10</xdr:col>
      <xdr:colOff>209175</xdr:colOff>
      <xdr:row>191</xdr:row>
      <xdr:rowOff>133350</xdr:rowOff>
    </xdr:to>
    <xdr:sp macro="" textlink="">
      <xdr:nvSpPr>
        <xdr:cNvPr id="20" name="19 Rectángulo redondeado"/>
        <xdr:cNvSpPr/>
      </xdr:nvSpPr>
      <xdr:spPr>
        <a:xfrm>
          <a:off x="838200" y="422910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0</xdr:colOff>
      <xdr:row>200</xdr:row>
      <xdr:rowOff>0</xdr:rowOff>
    </xdr:from>
    <xdr:ext cx="11534400" cy="295275"/>
    <xdr:sp macro="" textlink="">
      <xdr:nvSpPr>
        <xdr:cNvPr id="21" name="20 Rectángulo redondeado"/>
        <xdr:cNvSpPr/>
      </xdr:nvSpPr>
      <xdr:spPr>
        <a:xfrm>
          <a:off x="838200" y="444055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11534400" cy="295275"/>
    <xdr:sp macro="" textlink="">
      <xdr:nvSpPr>
        <xdr:cNvPr id="22" name="21 Rectángulo redondeado"/>
        <xdr:cNvSpPr/>
      </xdr:nvSpPr>
      <xdr:spPr>
        <a:xfrm>
          <a:off x="838200" y="476250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148</xdr:row>
      <xdr:rowOff>9525</xdr:rowOff>
    </xdr:from>
    <xdr:ext cx="11534400" cy="342900"/>
    <xdr:sp macro="" textlink="">
      <xdr:nvSpPr>
        <xdr:cNvPr id="23" name="22 Rectángulo redondeado"/>
        <xdr:cNvSpPr/>
      </xdr:nvSpPr>
      <xdr:spPr>
        <a:xfrm>
          <a:off x="838200" y="33575625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/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/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25</xdr:row>
      <xdr:rowOff>28575</xdr:rowOff>
    </xdr:from>
    <xdr:to>
      <xdr:col>10</xdr:col>
      <xdr:colOff>237748</xdr:colOff>
      <xdr:row>29</xdr:row>
      <xdr:rowOff>38100</xdr:rowOff>
    </xdr:to>
    <xdr:sp macro="" textlink="">
      <xdr:nvSpPr>
        <xdr:cNvPr id="6" name="5 Rectángulo redondeado"/>
        <xdr:cNvSpPr/>
      </xdr:nvSpPr>
      <xdr:spPr>
        <a:xfrm>
          <a:off x="866773" y="544830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10</xdr:col>
      <xdr:colOff>209175</xdr:colOff>
      <xdr:row>38</xdr:row>
      <xdr:rowOff>133275</xdr:rowOff>
    </xdr:to>
    <xdr:sp macro="" textlink="">
      <xdr:nvSpPr>
        <xdr:cNvPr id="7" name="6 Rectángulo redondeado"/>
        <xdr:cNvSpPr/>
      </xdr:nvSpPr>
      <xdr:spPr>
        <a:xfrm>
          <a:off x="838200" y="808672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838199</xdr:colOff>
      <xdr:row>50</xdr:row>
      <xdr:rowOff>0</xdr:rowOff>
    </xdr:from>
    <xdr:to>
      <xdr:col>10</xdr:col>
      <xdr:colOff>209174</xdr:colOff>
      <xdr:row>51</xdr:row>
      <xdr:rowOff>133350</xdr:rowOff>
    </xdr:to>
    <xdr:sp macro="" textlink="">
      <xdr:nvSpPr>
        <xdr:cNvPr id="8" name="7 Rectángulo redondeado"/>
        <xdr:cNvSpPr/>
      </xdr:nvSpPr>
      <xdr:spPr>
        <a:xfrm>
          <a:off x="838199" y="11172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10</xdr:col>
      <xdr:colOff>209175</xdr:colOff>
      <xdr:row>63</xdr:row>
      <xdr:rowOff>133350</xdr:rowOff>
    </xdr:to>
    <xdr:sp macro="" textlink="">
      <xdr:nvSpPr>
        <xdr:cNvPr id="9" name="8 Rectángulo redondeado"/>
        <xdr:cNvSpPr/>
      </xdr:nvSpPr>
      <xdr:spPr>
        <a:xfrm>
          <a:off x="838200" y="140398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10" name="9 Rectángulo redondeado"/>
        <xdr:cNvSpPr/>
      </xdr:nvSpPr>
      <xdr:spPr>
        <a:xfrm>
          <a:off x="838200" y="176974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1" name="10 Rectángulo redondeado"/>
        <xdr:cNvSpPr/>
      </xdr:nvSpPr>
      <xdr:spPr>
        <a:xfrm>
          <a:off x="838200" y="18345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10</xdr:col>
      <xdr:colOff>209175</xdr:colOff>
      <xdr:row>93</xdr:row>
      <xdr:rowOff>133350</xdr:rowOff>
    </xdr:to>
    <xdr:sp macro="" textlink="">
      <xdr:nvSpPr>
        <xdr:cNvPr id="12" name="11 Rectángulo redondeado"/>
        <xdr:cNvSpPr/>
      </xdr:nvSpPr>
      <xdr:spPr>
        <a:xfrm>
          <a:off x="838200" y="211836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10</xdr:col>
      <xdr:colOff>209175</xdr:colOff>
      <xdr:row>105</xdr:row>
      <xdr:rowOff>133350</xdr:rowOff>
    </xdr:to>
    <xdr:sp macro="" textlink="">
      <xdr:nvSpPr>
        <xdr:cNvPr id="13" name="12 Rectángulo redondeado"/>
        <xdr:cNvSpPr/>
      </xdr:nvSpPr>
      <xdr:spPr>
        <a:xfrm>
          <a:off x="838200" y="240220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4" name="13 Rectángulo redondeado"/>
        <xdr:cNvSpPr/>
      </xdr:nvSpPr>
      <xdr:spPr>
        <a:xfrm>
          <a:off x="838200" y="26269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5" name="14 Rectángulo redondeado"/>
        <xdr:cNvSpPr/>
      </xdr:nvSpPr>
      <xdr:spPr>
        <a:xfrm>
          <a:off x="838200" y="26917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11534400" cy="295275"/>
    <xdr:sp macro="" textlink="">
      <xdr:nvSpPr>
        <xdr:cNvPr id="16" name="15 Rectángulo redondeado"/>
        <xdr:cNvSpPr/>
      </xdr:nvSpPr>
      <xdr:spPr>
        <a:xfrm>
          <a:off x="838200" y="29956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1534400" cy="295275"/>
    <xdr:sp macro="" textlink="">
      <xdr:nvSpPr>
        <xdr:cNvPr id="17" name="16 Rectángulo redondeado"/>
        <xdr:cNvSpPr/>
      </xdr:nvSpPr>
      <xdr:spPr>
        <a:xfrm>
          <a:off x="838200" y="356044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11534400" cy="295275"/>
    <xdr:sp macro="" textlink="">
      <xdr:nvSpPr>
        <xdr:cNvPr id="18" name="17 Rectángulo redondeado"/>
        <xdr:cNvSpPr/>
      </xdr:nvSpPr>
      <xdr:spPr>
        <a:xfrm>
          <a:off x="838200" y="384429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0</xdr:colOff>
      <xdr:row>186</xdr:row>
      <xdr:rowOff>0</xdr:rowOff>
    </xdr:from>
    <xdr:ext cx="11534400" cy="313200"/>
    <xdr:sp macro="" textlink="">
      <xdr:nvSpPr>
        <xdr:cNvPr id="19" name="18 Rectángulo redondeado"/>
        <xdr:cNvSpPr/>
      </xdr:nvSpPr>
      <xdr:spPr>
        <a:xfrm>
          <a:off x="838200" y="4164330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190</xdr:row>
      <xdr:rowOff>0</xdr:rowOff>
    </xdr:from>
    <xdr:to>
      <xdr:col>10</xdr:col>
      <xdr:colOff>209175</xdr:colOff>
      <xdr:row>191</xdr:row>
      <xdr:rowOff>133350</xdr:rowOff>
    </xdr:to>
    <xdr:sp macro="" textlink="">
      <xdr:nvSpPr>
        <xdr:cNvPr id="20" name="19 Rectángulo redondeado"/>
        <xdr:cNvSpPr/>
      </xdr:nvSpPr>
      <xdr:spPr>
        <a:xfrm>
          <a:off x="838200" y="422910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0</xdr:colOff>
      <xdr:row>200</xdr:row>
      <xdr:rowOff>0</xdr:rowOff>
    </xdr:from>
    <xdr:ext cx="11534400" cy="295275"/>
    <xdr:sp macro="" textlink="">
      <xdr:nvSpPr>
        <xdr:cNvPr id="21" name="20 Rectángulo redondeado"/>
        <xdr:cNvSpPr/>
      </xdr:nvSpPr>
      <xdr:spPr>
        <a:xfrm>
          <a:off x="838200" y="444055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11534400" cy="295275"/>
    <xdr:sp macro="" textlink="">
      <xdr:nvSpPr>
        <xdr:cNvPr id="22" name="21 Rectángulo redondeado"/>
        <xdr:cNvSpPr/>
      </xdr:nvSpPr>
      <xdr:spPr>
        <a:xfrm>
          <a:off x="838200" y="476250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148</xdr:row>
      <xdr:rowOff>9525</xdr:rowOff>
    </xdr:from>
    <xdr:ext cx="11534400" cy="342900"/>
    <xdr:sp macro="" textlink="">
      <xdr:nvSpPr>
        <xdr:cNvPr id="23" name="22 Rectángulo redondeado"/>
        <xdr:cNvSpPr/>
      </xdr:nvSpPr>
      <xdr:spPr>
        <a:xfrm>
          <a:off x="838200" y="33575625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95250</xdr:rowOff>
    </xdr:to>
    <xdr:sp macro="" textlink="">
      <xdr:nvSpPr>
        <xdr:cNvPr id="24" name="23 Rectángulo redondeado"/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Extremadura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2" name="1 Rectángulo redondeado"/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4" name="3 Rectángulo redondeado"/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25</xdr:row>
      <xdr:rowOff>28575</xdr:rowOff>
    </xdr:from>
    <xdr:to>
      <xdr:col>10</xdr:col>
      <xdr:colOff>237748</xdr:colOff>
      <xdr:row>29</xdr:row>
      <xdr:rowOff>38100</xdr:rowOff>
    </xdr:to>
    <xdr:sp macro="" textlink="">
      <xdr:nvSpPr>
        <xdr:cNvPr id="5" name="4 Rectángulo redondeado"/>
        <xdr:cNvSpPr/>
      </xdr:nvSpPr>
      <xdr:spPr>
        <a:xfrm>
          <a:off x="866773" y="544830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10</xdr:col>
      <xdr:colOff>209175</xdr:colOff>
      <xdr:row>38</xdr:row>
      <xdr:rowOff>133275</xdr:rowOff>
    </xdr:to>
    <xdr:sp macro="" textlink="">
      <xdr:nvSpPr>
        <xdr:cNvPr id="6" name="5 Rectángulo redondeado"/>
        <xdr:cNvSpPr/>
      </xdr:nvSpPr>
      <xdr:spPr>
        <a:xfrm>
          <a:off x="838200" y="808672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838199</xdr:colOff>
      <xdr:row>50</xdr:row>
      <xdr:rowOff>0</xdr:rowOff>
    </xdr:from>
    <xdr:to>
      <xdr:col>10</xdr:col>
      <xdr:colOff>209174</xdr:colOff>
      <xdr:row>51</xdr:row>
      <xdr:rowOff>133350</xdr:rowOff>
    </xdr:to>
    <xdr:sp macro="" textlink="">
      <xdr:nvSpPr>
        <xdr:cNvPr id="7" name="6 Rectángulo redondeado"/>
        <xdr:cNvSpPr/>
      </xdr:nvSpPr>
      <xdr:spPr>
        <a:xfrm>
          <a:off x="838199" y="11172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10</xdr:col>
      <xdr:colOff>209175</xdr:colOff>
      <xdr:row>63</xdr:row>
      <xdr:rowOff>133350</xdr:rowOff>
    </xdr:to>
    <xdr:sp macro="" textlink="">
      <xdr:nvSpPr>
        <xdr:cNvPr id="8" name="7 Rectángulo redondeado"/>
        <xdr:cNvSpPr/>
      </xdr:nvSpPr>
      <xdr:spPr>
        <a:xfrm>
          <a:off x="838200" y="140398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9" name="8 Rectángulo redondeado"/>
        <xdr:cNvSpPr/>
      </xdr:nvSpPr>
      <xdr:spPr>
        <a:xfrm>
          <a:off x="838200" y="176974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0" name="9 Rectángulo redondeado"/>
        <xdr:cNvSpPr/>
      </xdr:nvSpPr>
      <xdr:spPr>
        <a:xfrm>
          <a:off x="838200" y="18345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10</xdr:col>
      <xdr:colOff>209175</xdr:colOff>
      <xdr:row>93</xdr:row>
      <xdr:rowOff>133350</xdr:rowOff>
    </xdr:to>
    <xdr:sp macro="" textlink="">
      <xdr:nvSpPr>
        <xdr:cNvPr id="11" name="10 Rectángulo redondeado"/>
        <xdr:cNvSpPr/>
      </xdr:nvSpPr>
      <xdr:spPr>
        <a:xfrm>
          <a:off x="838200" y="211836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10</xdr:col>
      <xdr:colOff>209175</xdr:colOff>
      <xdr:row>105</xdr:row>
      <xdr:rowOff>133350</xdr:rowOff>
    </xdr:to>
    <xdr:sp macro="" textlink="">
      <xdr:nvSpPr>
        <xdr:cNvPr id="12" name="11 Rectángulo redondeado"/>
        <xdr:cNvSpPr/>
      </xdr:nvSpPr>
      <xdr:spPr>
        <a:xfrm>
          <a:off x="838200" y="240220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3" name="12 Rectángulo redondeado"/>
        <xdr:cNvSpPr/>
      </xdr:nvSpPr>
      <xdr:spPr>
        <a:xfrm>
          <a:off x="838200" y="26269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4" name="13 Rectángulo redondeado"/>
        <xdr:cNvSpPr/>
      </xdr:nvSpPr>
      <xdr:spPr>
        <a:xfrm>
          <a:off x="838200" y="26917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11534400" cy="295275"/>
    <xdr:sp macro="" textlink="">
      <xdr:nvSpPr>
        <xdr:cNvPr id="15" name="14 Rectángulo redondeado"/>
        <xdr:cNvSpPr/>
      </xdr:nvSpPr>
      <xdr:spPr>
        <a:xfrm>
          <a:off x="838200" y="29956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1534400" cy="295275"/>
    <xdr:sp macro="" textlink="">
      <xdr:nvSpPr>
        <xdr:cNvPr id="16" name="15 Rectángulo redondeado"/>
        <xdr:cNvSpPr/>
      </xdr:nvSpPr>
      <xdr:spPr>
        <a:xfrm>
          <a:off x="838200" y="356044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11534400" cy="295275"/>
    <xdr:sp macro="" textlink="">
      <xdr:nvSpPr>
        <xdr:cNvPr id="17" name="16 Rectángulo redondeado"/>
        <xdr:cNvSpPr/>
      </xdr:nvSpPr>
      <xdr:spPr>
        <a:xfrm>
          <a:off x="838200" y="384429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0</xdr:colOff>
      <xdr:row>186</xdr:row>
      <xdr:rowOff>0</xdr:rowOff>
    </xdr:from>
    <xdr:ext cx="11534400" cy="313200"/>
    <xdr:sp macro="" textlink="">
      <xdr:nvSpPr>
        <xdr:cNvPr id="18" name="17 Rectángulo redondeado"/>
        <xdr:cNvSpPr/>
      </xdr:nvSpPr>
      <xdr:spPr>
        <a:xfrm>
          <a:off x="838200" y="4164330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190</xdr:row>
      <xdr:rowOff>0</xdr:rowOff>
    </xdr:from>
    <xdr:to>
      <xdr:col>10</xdr:col>
      <xdr:colOff>209175</xdr:colOff>
      <xdr:row>191</xdr:row>
      <xdr:rowOff>133350</xdr:rowOff>
    </xdr:to>
    <xdr:sp macro="" textlink="">
      <xdr:nvSpPr>
        <xdr:cNvPr id="19" name="18 Rectángulo redondeado"/>
        <xdr:cNvSpPr/>
      </xdr:nvSpPr>
      <xdr:spPr>
        <a:xfrm>
          <a:off x="838200" y="422910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0</xdr:colOff>
      <xdr:row>200</xdr:row>
      <xdr:rowOff>0</xdr:rowOff>
    </xdr:from>
    <xdr:ext cx="11534400" cy="295275"/>
    <xdr:sp macro="" textlink="">
      <xdr:nvSpPr>
        <xdr:cNvPr id="20" name="19 Rectángulo redondeado"/>
        <xdr:cNvSpPr/>
      </xdr:nvSpPr>
      <xdr:spPr>
        <a:xfrm>
          <a:off x="838200" y="444055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11534400" cy="295275"/>
    <xdr:sp macro="" textlink="">
      <xdr:nvSpPr>
        <xdr:cNvPr id="21" name="20 Rectángulo redondeado"/>
        <xdr:cNvSpPr/>
      </xdr:nvSpPr>
      <xdr:spPr>
        <a:xfrm>
          <a:off x="838200" y="476250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148</xdr:row>
      <xdr:rowOff>9525</xdr:rowOff>
    </xdr:from>
    <xdr:ext cx="11534400" cy="342900"/>
    <xdr:sp macro="" textlink="">
      <xdr:nvSpPr>
        <xdr:cNvPr id="22" name="21 Rectángulo redondeado"/>
        <xdr:cNvSpPr/>
      </xdr:nvSpPr>
      <xdr:spPr>
        <a:xfrm>
          <a:off x="838200" y="33575625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95250</xdr:rowOff>
    </xdr:to>
    <xdr:sp macro="" textlink="">
      <xdr:nvSpPr>
        <xdr:cNvPr id="23" name="22 Rectángulo redondeado"/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Galicia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2" name="1 Rectángulo redondeado"/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4" name="3 Rectángulo redondeado"/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25</xdr:row>
      <xdr:rowOff>28575</xdr:rowOff>
    </xdr:from>
    <xdr:to>
      <xdr:col>10</xdr:col>
      <xdr:colOff>237748</xdr:colOff>
      <xdr:row>29</xdr:row>
      <xdr:rowOff>38100</xdr:rowOff>
    </xdr:to>
    <xdr:sp macro="" textlink="">
      <xdr:nvSpPr>
        <xdr:cNvPr id="5" name="4 Rectángulo redondeado"/>
        <xdr:cNvSpPr/>
      </xdr:nvSpPr>
      <xdr:spPr>
        <a:xfrm>
          <a:off x="866773" y="5629275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10</xdr:col>
      <xdr:colOff>209175</xdr:colOff>
      <xdr:row>38</xdr:row>
      <xdr:rowOff>133275</xdr:rowOff>
    </xdr:to>
    <xdr:sp macro="" textlink="">
      <xdr:nvSpPr>
        <xdr:cNvPr id="6" name="5 Rectángulo redondeado"/>
        <xdr:cNvSpPr/>
      </xdr:nvSpPr>
      <xdr:spPr>
        <a:xfrm>
          <a:off x="838200" y="8267700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838199</xdr:colOff>
      <xdr:row>50</xdr:row>
      <xdr:rowOff>0</xdr:rowOff>
    </xdr:from>
    <xdr:to>
      <xdr:col>10</xdr:col>
      <xdr:colOff>209174</xdr:colOff>
      <xdr:row>51</xdr:row>
      <xdr:rowOff>133350</xdr:rowOff>
    </xdr:to>
    <xdr:sp macro="" textlink="">
      <xdr:nvSpPr>
        <xdr:cNvPr id="7" name="6 Rectángulo redondeado"/>
        <xdr:cNvSpPr/>
      </xdr:nvSpPr>
      <xdr:spPr>
        <a:xfrm>
          <a:off x="838199" y="113538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10</xdr:col>
      <xdr:colOff>209175</xdr:colOff>
      <xdr:row>63</xdr:row>
      <xdr:rowOff>133350</xdr:rowOff>
    </xdr:to>
    <xdr:sp macro="" textlink="">
      <xdr:nvSpPr>
        <xdr:cNvPr id="8" name="7 Rectángulo redondeado"/>
        <xdr:cNvSpPr/>
      </xdr:nvSpPr>
      <xdr:spPr>
        <a:xfrm>
          <a:off x="838200" y="14220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9" name="8 Rectángulo redondeado"/>
        <xdr:cNvSpPr/>
      </xdr:nvSpPr>
      <xdr:spPr>
        <a:xfrm>
          <a:off x="838200" y="178784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0" name="9 Rectángulo redondeado"/>
        <xdr:cNvSpPr/>
      </xdr:nvSpPr>
      <xdr:spPr>
        <a:xfrm>
          <a:off x="838200" y="18526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10</xdr:col>
      <xdr:colOff>209175</xdr:colOff>
      <xdr:row>93</xdr:row>
      <xdr:rowOff>133350</xdr:rowOff>
    </xdr:to>
    <xdr:sp macro="" textlink="">
      <xdr:nvSpPr>
        <xdr:cNvPr id="11" name="10 Rectángulo redondeado"/>
        <xdr:cNvSpPr/>
      </xdr:nvSpPr>
      <xdr:spPr>
        <a:xfrm>
          <a:off x="838200" y="213645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10</xdr:col>
      <xdr:colOff>209175</xdr:colOff>
      <xdr:row>105</xdr:row>
      <xdr:rowOff>133350</xdr:rowOff>
    </xdr:to>
    <xdr:sp macro="" textlink="">
      <xdr:nvSpPr>
        <xdr:cNvPr id="12" name="11 Rectángulo redondeado"/>
        <xdr:cNvSpPr/>
      </xdr:nvSpPr>
      <xdr:spPr>
        <a:xfrm>
          <a:off x="838200" y="242030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3" name="12 Rectángulo redondeado"/>
        <xdr:cNvSpPr/>
      </xdr:nvSpPr>
      <xdr:spPr>
        <a:xfrm>
          <a:off x="838200" y="264509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4" name="13 Rectángulo redondeado"/>
        <xdr:cNvSpPr/>
      </xdr:nvSpPr>
      <xdr:spPr>
        <a:xfrm>
          <a:off x="838200" y="270986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11534400" cy="295275"/>
    <xdr:sp macro="" textlink="">
      <xdr:nvSpPr>
        <xdr:cNvPr id="15" name="14 Rectángulo redondeado"/>
        <xdr:cNvSpPr/>
      </xdr:nvSpPr>
      <xdr:spPr>
        <a:xfrm>
          <a:off x="838200" y="301371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1534400" cy="295275"/>
    <xdr:sp macro="" textlink="">
      <xdr:nvSpPr>
        <xdr:cNvPr id="16" name="15 Rectángulo redondeado"/>
        <xdr:cNvSpPr/>
      </xdr:nvSpPr>
      <xdr:spPr>
        <a:xfrm>
          <a:off x="838200" y="357854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11534400" cy="295275"/>
    <xdr:sp macro="" textlink="">
      <xdr:nvSpPr>
        <xdr:cNvPr id="17" name="16 Rectángulo redondeado"/>
        <xdr:cNvSpPr/>
      </xdr:nvSpPr>
      <xdr:spPr>
        <a:xfrm>
          <a:off x="838200" y="386238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0</xdr:colOff>
      <xdr:row>186</xdr:row>
      <xdr:rowOff>0</xdr:rowOff>
    </xdr:from>
    <xdr:ext cx="11534400" cy="313200"/>
    <xdr:sp macro="" textlink="">
      <xdr:nvSpPr>
        <xdr:cNvPr id="18" name="17 Rectángulo redondeado"/>
        <xdr:cNvSpPr/>
      </xdr:nvSpPr>
      <xdr:spPr>
        <a:xfrm>
          <a:off x="838200" y="418242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190</xdr:row>
      <xdr:rowOff>0</xdr:rowOff>
    </xdr:from>
    <xdr:to>
      <xdr:col>10</xdr:col>
      <xdr:colOff>209175</xdr:colOff>
      <xdr:row>191</xdr:row>
      <xdr:rowOff>133350</xdr:rowOff>
    </xdr:to>
    <xdr:sp macro="" textlink="">
      <xdr:nvSpPr>
        <xdr:cNvPr id="19" name="18 Rectángulo redondeado"/>
        <xdr:cNvSpPr/>
      </xdr:nvSpPr>
      <xdr:spPr>
        <a:xfrm>
          <a:off x="838200" y="424719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0</xdr:colOff>
      <xdr:row>200</xdr:row>
      <xdr:rowOff>0</xdr:rowOff>
    </xdr:from>
    <xdr:ext cx="11534400" cy="295275"/>
    <xdr:sp macro="" textlink="">
      <xdr:nvSpPr>
        <xdr:cNvPr id="20" name="19 Rectángulo redondeado"/>
        <xdr:cNvSpPr/>
      </xdr:nvSpPr>
      <xdr:spPr>
        <a:xfrm>
          <a:off x="838200" y="445865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11534400" cy="295275"/>
    <xdr:sp macro="" textlink="">
      <xdr:nvSpPr>
        <xdr:cNvPr id="21" name="20 Rectángulo redondeado"/>
        <xdr:cNvSpPr/>
      </xdr:nvSpPr>
      <xdr:spPr>
        <a:xfrm>
          <a:off x="838200" y="478059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148</xdr:row>
      <xdr:rowOff>9525</xdr:rowOff>
    </xdr:from>
    <xdr:ext cx="11534400" cy="342900"/>
    <xdr:sp macro="" textlink="">
      <xdr:nvSpPr>
        <xdr:cNvPr id="22" name="21 Rectángulo redondeado"/>
        <xdr:cNvSpPr/>
      </xdr:nvSpPr>
      <xdr:spPr>
        <a:xfrm>
          <a:off x="838200" y="33756600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95250</xdr:rowOff>
    </xdr:to>
    <xdr:sp macro="" textlink="">
      <xdr:nvSpPr>
        <xdr:cNvPr id="23" name="22 Rectángulo redondeado"/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Comunidad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Madrid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2" name="1 Rectángulo redondeado"/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4" name="3 Rectángulo redondeado"/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25</xdr:row>
      <xdr:rowOff>28575</xdr:rowOff>
    </xdr:from>
    <xdr:to>
      <xdr:col>10</xdr:col>
      <xdr:colOff>237748</xdr:colOff>
      <xdr:row>29</xdr:row>
      <xdr:rowOff>38100</xdr:rowOff>
    </xdr:to>
    <xdr:sp macro="" textlink="">
      <xdr:nvSpPr>
        <xdr:cNvPr id="5" name="4 Rectángulo redondeado"/>
        <xdr:cNvSpPr/>
      </xdr:nvSpPr>
      <xdr:spPr>
        <a:xfrm>
          <a:off x="866773" y="5629275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10</xdr:col>
      <xdr:colOff>209175</xdr:colOff>
      <xdr:row>38</xdr:row>
      <xdr:rowOff>133275</xdr:rowOff>
    </xdr:to>
    <xdr:sp macro="" textlink="">
      <xdr:nvSpPr>
        <xdr:cNvPr id="6" name="5 Rectángulo redondeado"/>
        <xdr:cNvSpPr/>
      </xdr:nvSpPr>
      <xdr:spPr>
        <a:xfrm>
          <a:off x="838200" y="8267700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838199</xdr:colOff>
      <xdr:row>50</xdr:row>
      <xdr:rowOff>0</xdr:rowOff>
    </xdr:from>
    <xdr:to>
      <xdr:col>10</xdr:col>
      <xdr:colOff>209174</xdr:colOff>
      <xdr:row>51</xdr:row>
      <xdr:rowOff>133350</xdr:rowOff>
    </xdr:to>
    <xdr:sp macro="" textlink="">
      <xdr:nvSpPr>
        <xdr:cNvPr id="7" name="6 Rectángulo redondeado"/>
        <xdr:cNvSpPr/>
      </xdr:nvSpPr>
      <xdr:spPr>
        <a:xfrm>
          <a:off x="838199" y="113538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10</xdr:col>
      <xdr:colOff>209175</xdr:colOff>
      <xdr:row>63</xdr:row>
      <xdr:rowOff>133350</xdr:rowOff>
    </xdr:to>
    <xdr:sp macro="" textlink="">
      <xdr:nvSpPr>
        <xdr:cNvPr id="8" name="7 Rectángulo redondeado"/>
        <xdr:cNvSpPr/>
      </xdr:nvSpPr>
      <xdr:spPr>
        <a:xfrm>
          <a:off x="838200" y="14220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9" name="8 Rectángulo redondeado"/>
        <xdr:cNvSpPr/>
      </xdr:nvSpPr>
      <xdr:spPr>
        <a:xfrm>
          <a:off x="838200" y="178784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0" name="9 Rectángulo redondeado"/>
        <xdr:cNvSpPr/>
      </xdr:nvSpPr>
      <xdr:spPr>
        <a:xfrm>
          <a:off x="838200" y="18526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10</xdr:col>
      <xdr:colOff>209175</xdr:colOff>
      <xdr:row>93</xdr:row>
      <xdr:rowOff>133350</xdr:rowOff>
    </xdr:to>
    <xdr:sp macro="" textlink="">
      <xdr:nvSpPr>
        <xdr:cNvPr id="11" name="10 Rectángulo redondeado"/>
        <xdr:cNvSpPr/>
      </xdr:nvSpPr>
      <xdr:spPr>
        <a:xfrm>
          <a:off x="838200" y="213645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10</xdr:col>
      <xdr:colOff>209175</xdr:colOff>
      <xdr:row>105</xdr:row>
      <xdr:rowOff>133350</xdr:rowOff>
    </xdr:to>
    <xdr:sp macro="" textlink="">
      <xdr:nvSpPr>
        <xdr:cNvPr id="12" name="11 Rectángulo redondeado"/>
        <xdr:cNvSpPr/>
      </xdr:nvSpPr>
      <xdr:spPr>
        <a:xfrm>
          <a:off x="838200" y="242030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3" name="12 Rectángulo redondeado"/>
        <xdr:cNvSpPr/>
      </xdr:nvSpPr>
      <xdr:spPr>
        <a:xfrm>
          <a:off x="838200" y="264509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4" name="13 Rectángulo redondeado"/>
        <xdr:cNvSpPr/>
      </xdr:nvSpPr>
      <xdr:spPr>
        <a:xfrm>
          <a:off x="838200" y="270986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11534400" cy="295275"/>
    <xdr:sp macro="" textlink="">
      <xdr:nvSpPr>
        <xdr:cNvPr id="15" name="14 Rectángulo redondeado"/>
        <xdr:cNvSpPr/>
      </xdr:nvSpPr>
      <xdr:spPr>
        <a:xfrm>
          <a:off x="838200" y="301371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1534400" cy="295275"/>
    <xdr:sp macro="" textlink="">
      <xdr:nvSpPr>
        <xdr:cNvPr id="16" name="15 Rectángulo redondeado"/>
        <xdr:cNvSpPr/>
      </xdr:nvSpPr>
      <xdr:spPr>
        <a:xfrm>
          <a:off x="838200" y="357854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11534400" cy="295275"/>
    <xdr:sp macro="" textlink="">
      <xdr:nvSpPr>
        <xdr:cNvPr id="17" name="16 Rectángulo redondeado"/>
        <xdr:cNvSpPr/>
      </xdr:nvSpPr>
      <xdr:spPr>
        <a:xfrm>
          <a:off x="838200" y="386238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0</xdr:colOff>
      <xdr:row>186</xdr:row>
      <xdr:rowOff>0</xdr:rowOff>
    </xdr:from>
    <xdr:ext cx="11534400" cy="313200"/>
    <xdr:sp macro="" textlink="">
      <xdr:nvSpPr>
        <xdr:cNvPr id="18" name="17 Rectángulo redondeado"/>
        <xdr:cNvSpPr/>
      </xdr:nvSpPr>
      <xdr:spPr>
        <a:xfrm>
          <a:off x="838200" y="418242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190</xdr:row>
      <xdr:rowOff>0</xdr:rowOff>
    </xdr:from>
    <xdr:to>
      <xdr:col>10</xdr:col>
      <xdr:colOff>209175</xdr:colOff>
      <xdr:row>191</xdr:row>
      <xdr:rowOff>133350</xdr:rowOff>
    </xdr:to>
    <xdr:sp macro="" textlink="">
      <xdr:nvSpPr>
        <xdr:cNvPr id="19" name="18 Rectángulo redondeado"/>
        <xdr:cNvSpPr/>
      </xdr:nvSpPr>
      <xdr:spPr>
        <a:xfrm>
          <a:off x="838200" y="424719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0</xdr:colOff>
      <xdr:row>200</xdr:row>
      <xdr:rowOff>0</xdr:rowOff>
    </xdr:from>
    <xdr:ext cx="11534400" cy="295275"/>
    <xdr:sp macro="" textlink="">
      <xdr:nvSpPr>
        <xdr:cNvPr id="20" name="19 Rectángulo redondeado"/>
        <xdr:cNvSpPr/>
      </xdr:nvSpPr>
      <xdr:spPr>
        <a:xfrm>
          <a:off x="838200" y="445865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11534400" cy="295275"/>
    <xdr:sp macro="" textlink="">
      <xdr:nvSpPr>
        <xdr:cNvPr id="21" name="20 Rectángulo redondeado"/>
        <xdr:cNvSpPr/>
      </xdr:nvSpPr>
      <xdr:spPr>
        <a:xfrm>
          <a:off x="838200" y="478059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148</xdr:row>
      <xdr:rowOff>9525</xdr:rowOff>
    </xdr:from>
    <xdr:ext cx="11534400" cy="342900"/>
    <xdr:sp macro="" textlink="">
      <xdr:nvSpPr>
        <xdr:cNvPr id="22" name="21 Rectángulo redondeado"/>
        <xdr:cNvSpPr/>
      </xdr:nvSpPr>
      <xdr:spPr>
        <a:xfrm>
          <a:off x="838200" y="33756600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95250</xdr:rowOff>
    </xdr:to>
    <xdr:sp macro="" textlink="">
      <xdr:nvSpPr>
        <xdr:cNvPr id="23" name="22 Rectángulo redondeado"/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Región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Murcia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2" name="1 Rectángulo redondeado"/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4" name="3 Rectángulo redondeado"/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25</xdr:row>
      <xdr:rowOff>28575</xdr:rowOff>
    </xdr:from>
    <xdr:to>
      <xdr:col>10</xdr:col>
      <xdr:colOff>237748</xdr:colOff>
      <xdr:row>29</xdr:row>
      <xdr:rowOff>38100</xdr:rowOff>
    </xdr:to>
    <xdr:sp macro="" textlink="">
      <xdr:nvSpPr>
        <xdr:cNvPr id="5" name="4 Rectángulo redondeado"/>
        <xdr:cNvSpPr/>
      </xdr:nvSpPr>
      <xdr:spPr>
        <a:xfrm>
          <a:off x="866773" y="5629275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10</xdr:col>
      <xdr:colOff>209175</xdr:colOff>
      <xdr:row>38</xdr:row>
      <xdr:rowOff>133275</xdr:rowOff>
    </xdr:to>
    <xdr:sp macro="" textlink="">
      <xdr:nvSpPr>
        <xdr:cNvPr id="6" name="5 Rectángulo redondeado"/>
        <xdr:cNvSpPr/>
      </xdr:nvSpPr>
      <xdr:spPr>
        <a:xfrm>
          <a:off x="838200" y="8267700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838199</xdr:colOff>
      <xdr:row>50</xdr:row>
      <xdr:rowOff>0</xdr:rowOff>
    </xdr:from>
    <xdr:to>
      <xdr:col>10</xdr:col>
      <xdr:colOff>209174</xdr:colOff>
      <xdr:row>51</xdr:row>
      <xdr:rowOff>133350</xdr:rowOff>
    </xdr:to>
    <xdr:sp macro="" textlink="">
      <xdr:nvSpPr>
        <xdr:cNvPr id="7" name="6 Rectángulo redondeado"/>
        <xdr:cNvSpPr/>
      </xdr:nvSpPr>
      <xdr:spPr>
        <a:xfrm>
          <a:off x="838199" y="113538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10</xdr:col>
      <xdr:colOff>209175</xdr:colOff>
      <xdr:row>63</xdr:row>
      <xdr:rowOff>133350</xdr:rowOff>
    </xdr:to>
    <xdr:sp macro="" textlink="">
      <xdr:nvSpPr>
        <xdr:cNvPr id="8" name="7 Rectángulo redondeado"/>
        <xdr:cNvSpPr/>
      </xdr:nvSpPr>
      <xdr:spPr>
        <a:xfrm>
          <a:off x="838200" y="14220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9" name="8 Rectángulo redondeado"/>
        <xdr:cNvSpPr/>
      </xdr:nvSpPr>
      <xdr:spPr>
        <a:xfrm>
          <a:off x="838200" y="178784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0" name="9 Rectángulo redondeado"/>
        <xdr:cNvSpPr/>
      </xdr:nvSpPr>
      <xdr:spPr>
        <a:xfrm>
          <a:off x="838200" y="18526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10</xdr:col>
      <xdr:colOff>209175</xdr:colOff>
      <xdr:row>93</xdr:row>
      <xdr:rowOff>133350</xdr:rowOff>
    </xdr:to>
    <xdr:sp macro="" textlink="">
      <xdr:nvSpPr>
        <xdr:cNvPr id="11" name="10 Rectángulo redondeado"/>
        <xdr:cNvSpPr/>
      </xdr:nvSpPr>
      <xdr:spPr>
        <a:xfrm>
          <a:off x="838200" y="213645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10</xdr:col>
      <xdr:colOff>209175</xdr:colOff>
      <xdr:row>105</xdr:row>
      <xdr:rowOff>133350</xdr:rowOff>
    </xdr:to>
    <xdr:sp macro="" textlink="">
      <xdr:nvSpPr>
        <xdr:cNvPr id="12" name="11 Rectángulo redondeado"/>
        <xdr:cNvSpPr/>
      </xdr:nvSpPr>
      <xdr:spPr>
        <a:xfrm>
          <a:off x="838200" y="242030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3" name="12 Rectángulo redondeado"/>
        <xdr:cNvSpPr/>
      </xdr:nvSpPr>
      <xdr:spPr>
        <a:xfrm>
          <a:off x="838200" y="264509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4" name="13 Rectángulo redondeado"/>
        <xdr:cNvSpPr/>
      </xdr:nvSpPr>
      <xdr:spPr>
        <a:xfrm>
          <a:off x="838200" y="270986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11534400" cy="295275"/>
    <xdr:sp macro="" textlink="">
      <xdr:nvSpPr>
        <xdr:cNvPr id="15" name="14 Rectángulo redondeado"/>
        <xdr:cNvSpPr/>
      </xdr:nvSpPr>
      <xdr:spPr>
        <a:xfrm>
          <a:off x="838200" y="301371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1534400" cy="295275"/>
    <xdr:sp macro="" textlink="">
      <xdr:nvSpPr>
        <xdr:cNvPr id="16" name="15 Rectángulo redondeado"/>
        <xdr:cNvSpPr/>
      </xdr:nvSpPr>
      <xdr:spPr>
        <a:xfrm>
          <a:off x="838200" y="357854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11534400" cy="295275"/>
    <xdr:sp macro="" textlink="">
      <xdr:nvSpPr>
        <xdr:cNvPr id="17" name="16 Rectángulo redondeado"/>
        <xdr:cNvSpPr/>
      </xdr:nvSpPr>
      <xdr:spPr>
        <a:xfrm>
          <a:off x="838200" y="386238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0</xdr:colOff>
      <xdr:row>186</xdr:row>
      <xdr:rowOff>0</xdr:rowOff>
    </xdr:from>
    <xdr:ext cx="11534400" cy="313200"/>
    <xdr:sp macro="" textlink="">
      <xdr:nvSpPr>
        <xdr:cNvPr id="18" name="17 Rectángulo redondeado"/>
        <xdr:cNvSpPr/>
      </xdr:nvSpPr>
      <xdr:spPr>
        <a:xfrm>
          <a:off x="838200" y="418242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190</xdr:row>
      <xdr:rowOff>0</xdr:rowOff>
    </xdr:from>
    <xdr:to>
      <xdr:col>10</xdr:col>
      <xdr:colOff>209175</xdr:colOff>
      <xdr:row>191</xdr:row>
      <xdr:rowOff>133350</xdr:rowOff>
    </xdr:to>
    <xdr:sp macro="" textlink="">
      <xdr:nvSpPr>
        <xdr:cNvPr id="19" name="18 Rectángulo redondeado"/>
        <xdr:cNvSpPr/>
      </xdr:nvSpPr>
      <xdr:spPr>
        <a:xfrm>
          <a:off x="838200" y="424719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0</xdr:colOff>
      <xdr:row>200</xdr:row>
      <xdr:rowOff>0</xdr:rowOff>
    </xdr:from>
    <xdr:ext cx="11534400" cy="295275"/>
    <xdr:sp macro="" textlink="">
      <xdr:nvSpPr>
        <xdr:cNvPr id="20" name="19 Rectángulo redondeado"/>
        <xdr:cNvSpPr/>
      </xdr:nvSpPr>
      <xdr:spPr>
        <a:xfrm>
          <a:off x="838200" y="445865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11534400" cy="295275"/>
    <xdr:sp macro="" textlink="">
      <xdr:nvSpPr>
        <xdr:cNvPr id="21" name="20 Rectángulo redondeado"/>
        <xdr:cNvSpPr/>
      </xdr:nvSpPr>
      <xdr:spPr>
        <a:xfrm>
          <a:off x="838200" y="478059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148</xdr:row>
      <xdr:rowOff>9525</xdr:rowOff>
    </xdr:from>
    <xdr:ext cx="11534400" cy="342900"/>
    <xdr:sp macro="" textlink="">
      <xdr:nvSpPr>
        <xdr:cNvPr id="22" name="21 Rectángulo redondeado"/>
        <xdr:cNvSpPr/>
      </xdr:nvSpPr>
      <xdr:spPr>
        <a:xfrm>
          <a:off x="838200" y="33756600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95250</xdr:rowOff>
    </xdr:to>
    <xdr:sp macro="" textlink="">
      <xdr:nvSpPr>
        <xdr:cNvPr id="23" name="22 Rectángulo redondeado"/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Comunidad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Foral de Navarra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2" name="1 Rectángulo redondeado"/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4" name="3 Rectángulo redondeado"/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25</xdr:row>
      <xdr:rowOff>28575</xdr:rowOff>
    </xdr:from>
    <xdr:to>
      <xdr:col>10</xdr:col>
      <xdr:colOff>237748</xdr:colOff>
      <xdr:row>29</xdr:row>
      <xdr:rowOff>38100</xdr:rowOff>
    </xdr:to>
    <xdr:sp macro="" textlink="">
      <xdr:nvSpPr>
        <xdr:cNvPr id="5" name="4 Rectángulo redondeado"/>
        <xdr:cNvSpPr/>
      </xdr:nvSpPr>
      <xdr:spPr>
        <a:xfrm>
          <a:off x="866773" y="5629275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10</xdr:col>
      <xdr:colOff>209175</xdr:colOff>
      <xdr:row>38</xdr:row>
      <xdr:rowOff>133275</xdr:rowOff>
    </xdr:to>
    <xdr:sp macro="" textlink="">
      <xdr:nvSpPr>
        <xdr:cNvPr id="6" name="5 Rectángulo redondeado"/>
        <xdr:cNvSpPr/>
      </xdr:nvSpPr>
      <xdr:spPr>
        <a:xfrm>
          <a:off x="838200" y="8267700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838199</xdr:colOff>
      <xdr:row>50</xdr:row>
      <xdr:rowOff>0</xdr:rowOff>
    </xdr:from>
    <xdr:to>
      <xdr:col>10</xdr:col>
      <xdr:colOff>209174</xdr:colOff>
      <xdr:row>51</xdr:row>
      <xdr:rowOff>133350</xdr:rowOff>
    </xdr:to>
    <xdr:sp macro="" textlink="">
      <xdr:nvSpPr>
        <xdr:cNvPr id="7" name="6 Rectángulo redondeado"/>
        <xdr:cNvSpPr/>
      </xdr:nvSpPr>
      <xdr:spPr>
        <a:xfrm>
          <a:off x="838199" y="113538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10</xdr:col>
      <xdr:colOff>209175</xdr:colOff>
      <xdr:row>63</xdr:row>
      <xdr:rowOff>133350</xdr:rowOff>
    </xdr:to>
    <xdr:sp macro="" textlink="">
      <xdr:nvSpPr>
        <xdr:cNvPr id="8" name="7 Rectángulo redondeado"/>
        <xdr:cNvSpPr/>
      </xdr:nvSpPr>
      <xdr:spPr>
        <a:xfrm>
          <a:off x="838200" y="14220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9" name="8 Rectángulo redondeado"/>
        <xdr:cNvSpPr/>
      </xdr:nvSpPr>
      <xdr:spPr>
        <a:xfrm>
          <a:off x="838200" y="178784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0" name="9 Rectángulo redondeado"/>
        <xdr:cNvSpPr/>
      </xdr:nvSpPr>
      <xdr:spPr>
        <a:xfrm>
          <a:off x="838200" y="18526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10</xdr:col>
      <xdr:colOff>209175</xdr:colOff>
      <xdr:row>93</xdr:row>
      <xdr:rowOff>133350</xdr:rowOff>
    </xdr:to>
    <xdr:sp macro="" textlink="">
      <xdr:nvSpPr>
        <xdr:cNvPr id="11" name="10 Rectángulo redondeado"/>
        <xdr:cNvSpPr/>
      </xdr:nvSpPr>
      <xdr:spPr>
        <a:xfrm>
          <a:off x="838200" y="213645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10</xdr:col>
      <xdr:colOff>209175</xdr:colOff>
      <xdr:row>105</xdr:row>
      <xdr:rowOff>133350</xdr:rowOff>
    </xdr:to>
    <xdr:sp macro="" textlink="">
      <xdr:nvSpPr>
        <xdr:cNvPr id="12" name="11 Rectángulo redondeado"/>
        <xdr:cNvSpPr/>
      </xdr:nvSpPr>
      <xdr:spPr>
        <a:xfrm>
          <a:off x="838200" y="242030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3" name="12 Rectángulo redondeado"/>
        <xdr:cNvSpPr/>
      </xdr:nvSpPr>
      <xdr:spPr>
        <a:xfrm>
          <a:off x="838200" y="264509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4" name="13 Rectángulo redondeado"/>
        <xdr:cNvSpPr/>
      </xdr:nvSpPr>
      <xdr:spPr>
        <a:xfrm>
          <a:off x="838200" y="270986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11534400" cy="295275"/>
    <xdr:sp macro="" textlink="">
      <xdr:nvSpPr>
        <xdr:cNvPr id="15" name="14 Rectángulo redondeado"/>
        <xdr:cNvSpPr/>
      </xdr:nvSpPr>
      <xdr:spPr>
        <a:xfrm>
          <a:off x="838200" y="301371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1534400" cy="295275"/>
    <xdr:sp macro="" textlink="">
      <xdr:nvSpPr>
        <xdr:cNvPr id="16" name="15 Rectángulo redondeado"/>
        <xdr:cNvSpPr/>
      </xdr:nvSpPr>
      <xdr:spPr>
        <a:xfrm>
          <a:off x="838200" y="357854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11534400" cy="295275"/>
    <xdr:sp macro="" textlink="">
      <xdr:nvSpPr>
        <xdr:cNvPr id="17" name="16 Rectángulo redondeado"/>
        <xdr:cNvSpPr/>
      </xdr:nvSpPr>
      <xdr:spPr>
        <a:xfrm>
          <a:off x="838200" y="386238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0</xdr:colOff>
      <xdr:row>186</xdr:row>
      <xdr:rowOff>0</xdr:rowOff>
    </xdr:from>
    <xdr:ext cx="11534400" cy="313200"/>
    <xdr:sp macro="" textlink="">
      <xdr:nvSpPr>
        <xdr:cNvPr id="18" name="17 Rectángulo redondeado"/>
        <xdr:cNvSpPr/>
      </xdr:nvSpPr>
      <xdr:spPr>
        <a:xfrm>
          <a:off x="838200" y="418242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190</xdr:row>
      <xdr:rowOff>0</xdr:rowOff>
    </xdr:from>
    <xdr:to>
      <xdr:col>10</xdr:col>
      <xdr:colOff>209175</xdr:colOff>
      <xdr:row>191</xdr:row>
      <xdr:rowOff>133350</xdr:rowOff>
    </xdr:to>
    <xdr:sp macro="" textlink="">
      <xdr:nvSpPr>
        <xdr:cNvPr id="19" name="18 Rectángulo redondeado"/>
        <xdr:cNvSpPr/>
      </xdr:nvSpPr>
      <xdr:spPr>
        <a:xfrm>
          <a:off x="838200" y="424719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0</xdr:colOff>
      <xdr:row>200</xdr:row>
      <xdr:rowOff>0</xdr:rowOff>
    </xdr:from>
    <xdr:ext cx="11534400" cy="295275"/>
    <xdr:sp macro="" textlink="">
      <xdr:nvSpPr>
        <xdr:cNvPr id="20" name="19 Rectángulo redondeado"/>
        <xdr:cNvSpPr/>
      </xdr:nvSpPr>
      <xdr:spPr>
        <a:xfrm>
          <a:off x="838200" y="445865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11534400" cy="295275"/>
    <xdr:sp macro="" textlink="">
      <xdr:nvSpPr>
        <xdr:cNvPr id="21" name="20 Rectángulo redondeado"/>
        <xdr:cNvSpPr/>
      </xdr:nvSpPr>
      <xdr:spPr>
        <a:xfrm>
          <a:off x="838200" y="478059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148</xdr:row>
      <xdr:rowOff>9525</xdr:rowOff>
    </xdr:from>
    <xdr:ext cx="11534400" cy="342900"/>
    <xdr:sp macro="" textlink="">
      <xdr:nvSpPr>
        <xdr:cNvPr id="22" name="21 Rectángulo redondeado"/>
        <xdr:cNvSpPr/>
      </xdr:nvSpPr>
      <xdr:spPr>
        <a:xfrm>
          <a:off x="838200" y="33756600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95250</xdr:rowOff>
    </xdr:to>
    <xdr:sp macro="" textlink="">
      <xdr:nvSpPr>
        <xdr:cNvPr id="23" name="22 Rectángulo redondeado"/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Pais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Vasco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2" name="1 Rectángulo redondeado"/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4" name="3 Rectángulo redondeado"/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25</xdr:row>
      <xdr:rowOff>28575</xdr:rowOff>
    </xdr:from>
    <xdr:to>
      <xdr:col>10</xdr:col>
      <xdr:colOff>237748</xdr:colOff>
      <xdr:row>29</xdr:row>
      <xdr:rowOff>38100</xdr:rowOff>
    </xdr:to>
    <xdr:sp macro="" textlink="">
      <xdr:nvSpPr>
        <xdr:cNvPr id="5" name="4 Rectángulo redondeado"/>
        <xdr:cNvSpPr/>
      </xdr:nvSpPr>
      <xdr:spPr>
        <a:xfrm>
          <a:off x="866773" y="5629275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10</xdr:col>
      <xdr:colOff>209175</xdr:colOff>
      <xdr:row>38</xdr:row>
      <xdr:rowOff>133275</xdr:rowOff>
    </xdr:to>
    <xdr:sp macro="" textlink="">
      <xdr:nvSpPr>
        <xdr:cNvPr id="6" name="5 Rectángulo redondeado"/>
        <xdr:cNvSpPr/>
      </xdr:nvSpPr>
      <xdr:spPr>
        <a:xfrm>
          <a:off x="838200" y="8267700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838199</xdr:colOff>
      <xdr:row>50</xdr:row>
      <xdr:rowOff>0</xdr:rowOff>
    </xdr:from>
    <xdr:to>
      <xdr:col>10</xdr:col>
      <xdr:colOff>209174</xdr:colOff>
      <xdr:row>51</xdr:row>
      <xdr:rowOff>133350</xdr:rowOff>
    </xdr:to>
    <xdr:sp macro="" textlink="">
      <xdr:nvSpPr>
        <xdr:cNvPr id="7" name="6 Rectángulo redondeado"/>
        <xdr:cNvSpPr/>
      </xdr:nvSpPr>
      <xdr:spPr>
        <a:xfrm>
          <a:off x="838199" y="113538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10</xdr:col>
      <xdr:colOff>209175</xdr:colOff>
      <xdr:row>63</xdr:row>
      <xdr:rowOff>133350</xdr:rowOff>
    </xdr:to>
    <xdr:sp macro="" textlink="">
      <xdr:nvSpPr>
        <xdr:cNvPr id="8" name="7 Rectángulo redondeado"/>
        <xdr:cNvSpPr/>
      </xdr:nvSpPr>
      <xdr:spPr>
        <a:xfrm>
          <a:off x="838200" y="14220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9" name="8 Rectángulo redondeado"/>
        <xdr:cNvSpPr/>
      </xdr:nvSpPr>
      <xdr:spPr>
        <a:xfrm>
          <a:off x="838200" y="178784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0" name="9 Rectángulo redondeado"/>
        <xdr:cNvSpPr/>
      </xdr:nvSpPr>
      <xdr:spPr>
        <a:xfrm>
          <a:off x="838200" y="18526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10</xdr:col>
      <xdr:colOff>209175</xdr:colOff>
      <xdr:row>93</xdr:row>
      <xdr:rowOff>133350</xdr:rowOff>
    </xdr:to>
    <xdr:sp macro="" textlink="">
      <xdr:nvSpPr>
        <xdr:cNvPr id="11" name="10 Rectángulo redondeado"/>
        <xdr:cNvSpPr/>
      </xdr:nvSpPr>
      <xdr:spPr>
        <a:xfrm>
          <a:off x="838200" y="213645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10</xdr:col>
      <xdr:colOff>209175</xdr:colOff>
      <xdr:row>105</xdr:row>
      <xdr:rowOff>133350</xdr:rowOff>
    </xdr:to>
    <xdr:sp macro="" textlink="">
      <xdr:nvSpPr>
        <xdr:cNvPr id="12" name="11 Rectángulo redondeado"/>
        <xdr:cNvSpPr/>
      </xdr:nvSpPr>
      <xdr:spPr>
        <a:xfrm>
          <a:off x="838200" y="242030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3" name="12 Rectángulo redondeado"/>
        <xdr:cNvSpPr/>
      </xdr:nvSpPr>
      <xdr:spPr>
        <a:xfrm>
          <a:off x="838200" y="264509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4" name="13 Rectángulo redondeado"/>
        <xdr:cNvSpPr/>
      </xdr:nvSpPr>
      <xdr:spPr>
        <a:xfrm>
          <a:off x="838200" y="270986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11534400" cy="295275"/>
    <xdr:sp macro="" textlink="">
      <xdr:nvSpPr>
        <xdr:cNvPr id="15" name="14 Rectángulo redondeado"/>
        <xdr:cNvSpPr/>
      </xdr:nvSpPr>
      <xdr:spPr>
        <a:xfrm>
          <a:off x="838200" y="301371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1534400" cy="295275"/>
    <xdr:sp macro="" textlink="">
      <xdr:nvSpPr>
        <xdr:cNvPr id="16" name="15 Rectángulo redondeado"/>
        <xdr:cNvSpPr/>
      </xdr:nvSpPr>
      <xdr:spPr>
        <a:xfrm>
          <a:off x="838200" y="357854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11534400" cy="295275"/>
    <xdr:sp macro="" textlink="">
      <xdr:nvSpPr>
        <xdr:cNvPr id="17" name="16 Rectángulo redondeado"/>
        <xdr:cNvSpPr/>
      </xdr:nvSpPr>
      <xdr:spPr>
        <a:xfrm>
          <a:off x="838200" y="386238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0</xdr:colOff>
      <xdr:row>186</xdr:row>
      <xdr:rowOff>0</xdr:rowOff>
    </xdr:from>
    <xdr:ext cx="11534400" cy="313200"/>
    <xdr:sp macro="" textlink="">
      <xdr:nvSpPr>
        <xdr:cNvPr id="18" name="17 Rectángulo redondeado"/>
        <xdr:cNvSpPr/>
      </xdr:nvSpPr>
      <xdr:spPr>
        <a:xfrm>
          <a:off x="838200" y="418242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190</xdr:row>
      <xdr:rowOff>0</xdr:rowOff>
    </xdr:from>
    <xdr:to>
      <xdr:col>10</xdr:col>
      <xdr:colOff>209175</xdr:colOff>
      <xdr:row>191</xdr:row>
      <xdr:rowOff>133350</xdr:rowOff>
    </xdr:to>
    <xdr:sp macro="" textlink="">
      <xdr:nvSpPr>
        <xdr:cNvPr id="19" name="18 Rectángulo redondeado"/>
        <xdr:cNvSpPr/>
      </xdr:nvSpPr>
      <xdr:spPr>
        <a:xfrm>
          <a:off x="838200" y="424719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0</xdr:colOff>
      <xdr:row>200</xdr:row>
      <xdr:rowOff>0</xdr:rowOff>
    </xdr:from>
    <xdr:ext cx="11534400" cy="295275"/>
    <xdr:sp macro="" textlink="">
      <xdr:nvSpPr>
        <xdr:cNvPr id="20" name="19 Rectángulo redondeado"/>
        <xdr:cNvSpPr/>
      </xdr:nvSpPr>
      <xdr:spPr>
        <a:xfrm>
          <a:off x="838200" y="445865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11534400" cy="295275"/>
    <xdr:sp macro="" textlink="">
      <xdr:nvSpPr>
        <xdr:cNvPr id="21" name="20 Rectángulo redondeado"/>
        <xdr:cNvSpPr/>
      </xdr:nvSpPr>
      <xdr:spPr>
        <a:xfrm>
          <a:off x="838200" y="478059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148</xdr:row>
      <xdr:rowOff>9525</xdr:rowOff>
    </xdr:from>
    <xdr:ext cx="11534400" cy="342900"/>
    <xdr:sp macro="" textlink="">
      <xdr:nvSpPr>
        <xdr:cNvPr id="22" name="21 Rectángulo redondeado"/>
        <xdr:cNvSpPr/>
      </xdr:nvSpPr>
      <xdr:spPr>
        <a:xfrm>
          <a:off x="838200" y="33756600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95250</xdr:rowOff>
    </xdr:to>
    <xdr:sp macro="" textlink="">
      <xdr:nvSpPr>
        <xdr:cNvPr id="23" name="22 Rectángulo redondeado"/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La Rioja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Andalucía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/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/>
        <xdr:cNvSpPr/>
      </xdr:nvSpPr>
      <xdr:spPr>
        <a:xfrm>
          <a:off x="828675" y="10763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25</xdr:row>
      <xdr:rowOff>28575</xdr:rowOff>
    </xdr:from>
    <xdr:to>
      <xdr:col>10</xdr:col>
      <xdr:colOff>237748</xdr:colOff>
      <xdr:row>29</xdr:row>
      <xdr:rowOff>38100</xdr:rowOff>
    </xdr:to>
    <xdr:sp macro="" textlink="">
      <xdr:nvSpPr>
        <xdr:cNvPr id="6" name="5 Rectángulo redondeado"/>
        <xdr:cNvSpPr/>
      </xdr:nvSpPr>
      <xdr:spPr>
        <a:xfrm>
          <a:off x="866773" y="544830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10</xdr:col>
      <xdr:colOff>209175</xdr:colOff>
      <xdr:row>38</xdr:row>
      <xdr:rowOff>133275</xdr:rowOff>
    </xdr:to>
    <xdr:sp macro="" textlink="">
      <xdr:nvSpPr>
        <xdr:cNvPr id="7" name="6 Rectángulo redondeado"/>
        <xdr:cNvSpPr/>
      </xdr:nvSpPr>
      <xdr:spPr>
        <a:xfrm>
          <a:off x="838200" y="808672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838199</xdr:colOff>
      <xdr:row>51</xdr:row>
      <xdr:rowOff>0</xdr:rowOff>
    </xdr:from>
    <xdr:to>
      <xdr:col>10</xdr:col>
      <xdr:colOff>209174</xdr:colOff>
      <xdr:row>52</xdr:row>
      <xdr:rowOff>133350</xdr:rowOff>
    </xdr:to>
    <xdr:sp macro="" textlink="">
      <xdr:nvSpPr>
        <xdr:cNvPr id="8" name="7 Rectángulo redondeado"/>
        <xdr:cNvSpPr/>
      </xdr:nvSpPr>
      <xdr:spPr>
        <a:xfrm>
          <a:off x="838199" y="11172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10</xdr:col>
      <xdr:colOff>209175</xdr:colOff>
      <xdr:row>64</xdr:row>
      <xdr:rowOff>133350</xdr:rowOff>
    </xdr:to>
    <xdr:sp macro="" textlink="">
      <xdr:nvSpPr>
        <xdr:cNvPr id="9" name="8 Rectángulo redondeado"/>
        <xdr:cNvSpPr/>
      </xdr:nvSpPr>
      <xdr:spPr>
        <a:xfrm>
          <a:off x="838200" y="140112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por tipo de procesos</a:t>
          </a:r>
        </a:p>
      </xdr:txBody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10</xdr:col>
      <xdr:colOff>209175</xdr:colOff>
      <xdr:row>80</xdr:row>
      <xdr:rowOff>151275</xdr:rowOff>
    </xdr:to>
    <xdr:sp macro="" textlink="">
      <xdr:nvSpPr>
        <xdr:cNvPr id="10" name="9 Rectángulo redondeado"/>
        <xdr:cNvSpPr/>
      </xdr:nvSpPr>
      <xdr:spPr>
        <a:xfrm>
          <a:off x="838200" y="176688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10</xdr:col>
      <xdr:colOff>209175</xdr:colOff>
      <xdr:row>84</xdr:row>
      <xdr:rowOff>133350</xdr:rowOff>
    </xdr:to>
    <xdr:sp macro="" textlink="">
      <xdr:nvSpPr>
        <xdr:cNvPr id="11" name="10 Rectángulo redondeado"/>
        <xdr:cNvSpPr/>
      </xdr:nvSpPr>
      <xdr:spPr>
        <a:xfrm>
          <a:off x="838200" y="186404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10</xdr:col>
      <xdr:colOff>209175</xdr:colOff>
      <xdr:row>94</xdr:row>
      <xdr:rowOff>133350</xdr:rowOff>
    </xdr:to>
    <xdr:sp macro="" textlink="">
      <xdr:nvSpPr>
        <xdr:cNvPr id="12" name="11 Rectángulo redondeado"/>
        <xdr:cNvSpPr/>
      </xdr:nvSpPr>
      <xdr:spPr>
        <a:xfrm>
          <a:off x="838200" y="214788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10</xdr:col>
      <xdr:colOff>209175</xdr:colOff>
      <xdr:row>106</xdr:row>
      <xdr:rowOff>133350</xdr:rowOff>
    </xdr:to>
    <xdr:sp macro="" textlink="">
      <xdr:nvSpPr>
        <xdr:cNvPr id="13" name="12 Rectángulo redondeado"/>
        <xdr:cNvSpPr/>
      </xdr:nvSpPr>
      <xdr:spPr>
        <a:xfrm>
          <a:off x="838200" y="243173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116</xdr:row>
      <xdr:rowOff>0</xdr:rowOff>
    </xdr:from>
    <xdr:ext cx="11534400" cy="313200"/>
    <xdr:sp macro="" textlink="">
      <xdr:nvSpPr>
        <xdr:cNvPr id="14" name="13 Rectángulo redondeado"/>
        <xdr:cNvSpPr/>
      </xdr:nvSpPr>
      <xdr:spPr>
        <a:xfrm>
          <a:off x="838200" y="176688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120</xdr:row>
      <xdr:rowOff>0</xdr:rowOff>
    </xdr:from>
    <xdr:ext cx="11534400" cy="295275"/>
    <xdr:sp macro="" textlink="">
      <xdr:nvSpPr>
        <xdr:cNvPr id="15" name="14 Rectángulo redondeado"/>
        <xdr:cNvSpPr/>
      </xdr:nvSpPr>
      <xdr:spPr>
        <a:xfrm>
          <a:off x="838200" y="183165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135</xdr:row>
      <xdr:rowOff>0</xdr:rowOff>
    </xdr:from>
    <xdr:ext cx="11534400" cy="295275"/>
    <xdr:sp macro="" textlink="">
      <xdr:nvSpPr>
        <xdr:cNvPr id="16" name="15 Rectángulo redondeado"/>
        <xdr:cNvSpPr/>
      </xdr:nvSpPr>
      <xdr:spPr>
        <a:xfrm>
          <a:off x="838200" y="299275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11534400" cy="295275"/>
    <xdr:sp macro="" textlink="">
      <xdr:nvSpPr>
        <xdr:cNvPr id="17" name="16 Rectángulo redondeado"/>
        <xdr:cNvSpPr/>
      </xdr:nvSpPr>
      <xdr:spPr>
        <a:xfrm>
          <a:off x="838200" y="211550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171</xdr:row>
      <xdr:rowOff>0</xdr:rowOff>
    </xdr:from>
    <xdr:ext cx="11534400" cy="295275"/>
    <xdr:sp macro="" textlink="">
      <xdr:nvSpPr>
        <xdr:cNvPr id="18" name="17 Rectángulo redondeado"/>
        <xdr:cNvSpPr/>
      </xdr:nvSpPr>
      <xdr:spPr>
        <a:xfrm>
          <a:off x="838200" y="239934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</a:t>
          </a:r>
        </a:p>
      </xdr:txBody>
    </xdr:sp>
    <xdr:clientData/>
  </xdr:oneCellAnchor>
  <xdr:oneCellAnchor>
    <xdr:from>
      <xdr:col>1</xdr:col>
      <xdr:colOff>0</xdr:colOff>
      <xdr:row>187</xdr:row>
      <xdr:rowOff>0</xdr:rowOff>
    </xdr:from>
    <xdr:ext cx="11534400" cy="313200"/>
    <xdr:sp macro="" textlink="">
      <xdr:nvSpPr>
        <xdr:cNvPr id="19" name="18 Rectángulo redondeado"/>
        <xdr:cNvSpPr/>
      </xdr:nvSpPr>
      <xdr:spPr>
        <a:xfrm>
          <a:off x="838200" y="262413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191</xdr:row>
      <xdr:rowOff>0</xdr:rowOff>
    </xdr:from>
    <xdr:to>
      <xdr:col>10</xdr:col>
      <xdr:colOff>209175</xdr:colOff>
      <xdr:row>192</xdr:row>
      <xdr:rowOff>133350</xdr:rowOff>
    </xdr:to>
    <xdr:sp macro="" textlink="">
      <xdr:nvSpPr>
        <xdr:cNvPr id="20" name="19 Rectángulo redondeado"/>
        <xdr:cNvSpPr/>
      </xdr:nvSpPr>
      <xdr:spPr>
        <a:xfrm>
          <a:off x="838200" y="40224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0</xdr:colOff>
      <xdr:row>201</xdr:row>
      <xdr:rowOff>0</xdr:rowOff>
    </xdr:from>
    <xdr:ext cx="11534400" cy="295275"/>
    <xdr:sp macro="" textlink="">
      <xdr:nvSpPr>
        <xdr:cNvPr id="21" name="20 Rectángulo redondeado"/>
        <xdr:cNvSpPr/>
      </xdr:nvSpPr>
      <xdr:spPr>
        <a:xfrm>
          <a:off x="838200" y="335375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215</xdr:row>
      <xdr:rowOff>0</xdr:rowOff>
    </xdr:from>
    <xdr:ext cx="11534400" cy="295275"/>
    <xdr:sp macro="" textlink="">
      <xdr:nvSpPr>
        <xdr:cNvPr id="22" name="21 Rectángulo redondeado"/>
        <xdr:cNvSpPr/>
      </xdr:nvSpPr>
      <xdr:spPr>
        <a:xfrm>
          <a:off x="838200" y="45558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149</xdr:row>
      <xdr:rowOff>0</xdr:rowOff>
    </xdr:from>
    <xdr:ext cx="11534400" cy="333375"/>
    <xdr:sp macro="" textlink="">
      <xdr:nvSpPr>
        <xdr:cNvPr id="23" name="22 Rectángulo redondeado"/>
        <xdr:cNvSpPr/>
      </xdr:nvSpPr>
      <xdr:spPr>
        <a:xfrm>
          <a:off x="838200" y="33575625"/>
          <a:ext cx="11534400" cy="3333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Aragón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/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/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25</xdr:row>
      <xdr:rowOff>28575</xdr:rowOff>
    </xdr:from>
    <xdr:to>
      <xdr:col>10</xdr:col>
      <xdr:colOff>237748</xdr:colOff>
      <xdr:row>29</xdr:row>
      <xdr:rowOff>38100</xdr:rowOff>
    </xdr:to>
    <xdr:sp macro="" textlink="">
      <xdr:nvSpPr>
        <xdr:cNvPr id="6" name="5 Rectángulo redondeado"/>
        <xdr:cNvSpPr/>
      </xdr:nvSpPr>
      <xdr:spPr>
        <a:xfrm>
          <a:off x="866773" y="544830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10</xdr:col>
      <xdr:colOff>209175</xdr:colOff>
      <xdr:row>38</xdr:row>
      <xdr:rowOff>133275</xdr:rowOff>
    </xdr:to>
    <xdr:sp macro="" textlink="">
      <xdr:nvSpPr>
        <xdr:cNvPr id="7" name="6 Rectángulo redondeado"/>
        <xdr:cNvSpPr/>
      </xdr:nvSpPr>
      <xdr:spPr>
        <a:xfrm>
          <a:off x="838200" y="808672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838199</xdr:colOff>
      <xdr:row>51</xdr:row>
      <xdr:rowOff>0</xdr:rowOff>
    </xdr:from>
    <xdr:to>
      <xdr:col>10</xdr:col>
      <xdr:colOff>209174</xdr:colOff>
      <xdr:row>52</xdr:row>
      <xdr:rowOff>133350</xdr:rowOff>
    </xdr:to>
    <xdr:sp macro="" textlink="">
      <xdr:nvSpPr>
        <xdr:cNvPr id="8" name="7 Rectángulo redondeado"/>
        <xdr:cNvSpPr/>
      </xdr:nvSpPr>
      <xdr:spPr>
        <a:xfrm>
          <a:off x="838199" y="11172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10</xdr:col>
      <xdr:colOff>209175</xdr:colOff>
      <xdr:row>64</xdr:row>
      <xdr:rowOff>133350</xdr:rowOff>
    </xdr:to>
    <xdr:sp macro="" textlink="">
      <xdr:nvSpPr>
        <xdr:cNvPr id="9" name="8 Rectángulo redondeado"/>
        <xdr:cNvSpPr/>
      </xdr:nvSpPr>
      <xdr:spPr>
        <a:xfrm>
          <a:off x="838200" y="140112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por tipo de procesos</a:t>
          </a:r>
        </a:p>
      </xdr:txBody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10</xdr:col>
      <xdr:colOff>209175</xdr:colOff>
      <xdr:row>80</xdr:row>
      <xdr:rowOff>151275</xdr:rowOff>
    </xdr:to>
    <xdr:sp macro="" textlink="">
      <xdr:nvSpPr>
        <xdr:cNvPr id="10" name="9 Rectángulo redondeado"/>
        <xdr:cNvSpPr/>
      </xdr:nvSpPr>
      <xdr:spPr>
        <a:xfrm>
          <a:off x="838200" y="176688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10</xdr:col>
      <xdr:colOff>209175</xdr:colOff>
      <xdr:row>84</xdr:row>
      <xdr:rowOff>133350</xdr:rowOff>
    </xdr:to>
    <xdr:sp macro="" textlink="">
      <xdr:nvSpPr>
        <xdr:cNvPr id="11" name="10 Rectángulo redondeado"/>
        <xdr:cNvSpPr/>
      </xdr:nvSpPr>
      <xdr:spPr>
        <a:xfrm>
          <a:off x="838200" y="183165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10</xdr:col>
      <xdr:colOff>209175</xdr:colOff>
      <xdr:row>94</xdr:row>
      <xdr:rowOff>133350</xdr:rowOff>
    </xdr:to>
    <xdr:sp macro="" textlink="">
      <xdr:nvSpPr>
        <xdr:cNvPr id="12" name="11 Rectángulo redondeado"/>
        <xdr:cNvSpPr/>
      </xdr:nvSpPr>
      <xdr:spPr>
        <a:xfrm>
          <a:off x="838200" y="211550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10</xdr:col>
      <xdr:colOff>209175</xdr:colOff>
      <xdr:row>106</xdr:row>
      <xdr:rowOff>133350</xdr:rowOff>
    </xdr:to>
    <xdr:sp macro="" textlink="">
      <xdr:nvSpPr>
        <xdr:cNvPr id="13" name="12 Rectángulo redondeado"/>
        <xdr:cNvSpPr/>
      </xdr:nvSpPr>
      <xdr:spPr>
        <a:xfrm>
          <a:off x="838200" y="239934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116</xdr:row>
      <xdr:rowOff>0</xdr:rowOff>
    </xdr:from>
    <xdr:ext cx="11534400" cy="313200"/>
    <xdr:sp macro="" textlink="">
      <xdr:nvSpPr>
        <xdr:cNvPr id="14" name="13 Rectángulo redondeado"/>
        <xdr:cNvSpPr/>
      </xdr:nvSpPr>
      <xdr:spPr>
        <a:xfrm>
          <a:off x="838200" y="262413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</a:t>
          </a:r>
        </a:p>
      </xdr:txBody>
    </xdr:sp>
    <xdr:clientData/>
  </xdr:oneCellAnchor>
  <xdr:oneCellAnchor>
    <xdr:from>
      <xdr:col>1</xdr:col>
      <xdr:colOff>0</xdr:colOff>
      <xdr:row>120</xdr:row>
      <xdr:rowOff>0</xdr:rowOff>
    </xdr:from>
    <xdr:ext cx="11534400" cy="295275"/>
    <xdr:sp macro="" textlink="">
      <xdr:nvSpPr>
        <xdr:cNvPr id="15" name="14 Rectángulo redondeado"/>
        <xdr:cNvSpPr/>
      </xdr:nvSpPr>
      <xdr:spPr>
        <a:xfrm>
          <a:off x="838200" y="26889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135</xdr:row>
      <xdr:rowOff>0</xdr:rowOff>
    </xdr:from>
    <xdr:ext cx="11534400" cy="295275"/>
    <xdr:sp macro="" textlink="">
      <xdr:nvSpPr>
        <xdr:cNvPr id="16" name="15 Rectángulo redondeado"/>
        <xdr:cNvSpPr/>
      </xdr:nvSpPr>
      <xdr:spPr>
        <a:xfrm>
          <a:off x="838200" y="299275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11534400" cy="295275"/>
    <xdr:sp macro="" textlink="">
      <xdr:nvSpPr>
        <xdr:cNvPr id="17" name="16 Rectángulo redondeado"/>
        <xdr:cNvSpPr/>
      </xdr:nvSpPr>
      <xdr:spPr>
        <a:xfrm>
          <a:off x="838200" y="335375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171</xdr:row>
      <xdr:rowOff>0</xdr:rowOff>
    </xdr:from>
    <xdr:ext cx="11534400" cy="295275"/>
    <xdr:sp macro="" textlink="">
      <xdr:nvSpPr>
        <xdr:cNvPr id="18" name="17 Rectángulo redondeado"/>
        <xdr:cNvSpPr/>
      </xdr:nvSpPr>
      <xdr:spPr>
        <a:xfrm>
          <a:off x="838200" y="363759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0</xdr:colOff>
      <xdr:row>187</xdr:row>
      <xdr:rowOff>0</xdr:rowOff>
    </xdr:from>
    <xdr:ext cx="11534400" cy="313200"/>
    <xdr:sp macro="" textlink="">
      <xdr:nvSpPr>
        <xdr:cNvPr id="19" name="18 Rectángulo redondeado"/>
        <xdr:cNvSpPr/>
      </xdr:nvSpPr>
      <xdr:spPr>
        <a:xfrm>
          <a:off x="838200" y="395763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191</xdr:row>
      <xdr:rowOff>0</xdr:rowOff>
    </xdr:from>
    <xdr:to>
      <xdr:col>10</xdr:col>
      <xdr:colOff>209175</xdr:colOff>
      <xdr:row>192</xdr:row>
      <xdr:rowOff>133350</xdr:rowOff>
    </xdr:to>
    <xdr:sp macro="" textlink="">
      <xdr:nvSpPr>
        <xdr:cNvPr id="20" name="19 Rectángulo redondeado"/>
        <xdr:cNvSpPr/>
      </xdr:nvSpPr>
      <xdr:spPr>
        <a:xfrm>
          <a:off x="838200" y="40224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0</xdr:colOff>
      <xdr:row>201</xdr:row>
      <xdr:rowOff>0</xdr:rowOff>
    </xdr:from>
    <xdr:ext cx="11534400" cy="295275"/>
    <xdr:sp macro="" textlink="">
      <xdr:nvSpPr>
        <xdr:cNvPr id="21" name="20 Rectángulo redondeado"/>
        <xdr:cNvSpPr/>
      </xdr:nvSpPr>
      <xdr:spPr>
        <a:xfrm>
          <a:off x="838200" y="423386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215</xdr:row>
      <xdr:rowOff>0</xdr:rowOff>
    </xdr:from>
    <xdr:ext cx="11534400" cy="295275"/>
    <xdr:sp macro="" textlink="">
      <xdr:nvSpPr>
        <xdr:cNvPr id="22" name="21 Rectángulo redondeado"/>
        <xdr:cNvSpPr/>
      </xdr:nvSpPr>
      <xdr:spPr>
        <a:xfrm>
          <a:off x="838200" y="45558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149</xdr:row>
      <xdr:rowOff>9525</xdr:rowOff>
    </xdr:from>
    <xdr:ext cx="11534400" cy="342900"/>
    <xdr:sp macro="" textlink="">
      <xdr:nvSpPr>
        <xdr:cNvPr id="24" name="23 Rectángulo redondeado"/>
        <xdr:cNvSpPr/>
      </xdr:nvSpPr>
      <xdr:spPr>
        <a:xfrm>
          <a:off x="838200" y="33547050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Principado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Asturias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/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/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25</xdr:row>
      <xdr:rowOff>28575</xdr:rowOff>
    </xdr:from>
    <xdr:to>
      <xdr:col>10</xdr:col>
      <xdr:colOff>237748</xdr:colOff>
      <xdr:row>29</xdr:row>
      <xdr:rowOff>38100</xdr:rowOff>
    </xdr:to>
    <xdr:sp macro="" textlink="">
      <xdr:nvSpPr>
        <xdr:cNvPr id="6" name="5 Rectángulo redondeado"/>
        <xdr:cNvSpPr/>
      </xdr:nvSpPr>
      <xdr:spPr>
        <a:xfrm>
          <a:off x="866773" y="544830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10</xdr:col>
      <xdr:colOff>209175</xdr:colOff>
      <xdr:row>38</xdr:row>
      <xdr:rowOff>133275</xdr:rowOff>
    </xdr:to>
    <xdr:sp macro="" textlink="">
      <xdr:nvSpPr>
        <xdr:cNvPr id="7" name="6 Rectángulo redondeado"/>
        <xdr:cNvSpPr/>
      </xdr:nvSpPr>
      <xdr:spPr>
        <a:xfrm>
          <a:off x="838200" y="808672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838199</xdr:colOff>
      <xdr:row>50</xdr:row>
      <xdr:rowOff>0</xdr:rowOff>
    </xdr:from>
    <xdr:to>
      <xdr:col>10</xdr:col>
      <xdr:colOff>209174</xdr:colOff>
      <xdr:row>51</xdr:row>
      <xdr:rowOff>133350</xdr:rowOff>
    </xdr:to>
    <xdr:sp macro="" textlink="">
      <xdr:nvSpPr>
        <xdr:cNvPr id="8" name="7 Rectángulo redondeado"/>
        <xdr:cNvSpPr/>
      </xdr:nvSpPr>
      <xdr:spPr>
        <a:xfrm>
          <a:off x="838199" y="11172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10</xdr:col>
      <xdr:colOff>209175</xdr:colOff>
      <xdr:row>63</xdr:row>
      <xdr:rowOff>133350</xdr:rowOff>
    </xdr:to>
    <xdr:sp macro="" textlink="">
      <xdr:nvSpPr>
        <xdr:cNvPr id="9" name="8 Rectángulo redondeado"/>
        <xdr:cNvSpPr/>
      </xdr:nvSpPr>
      <xdr:spPr>
        <a:xfrm>
          <a:off x="838200" y="140112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10" name="9 Rectángulo redondeado"/>
        <xdr:cNvSpPr/>
      </xdr:nvSpPr>
      <xdr:spPr>
        <a:xfrm>
          <a:off x="838200" y="176688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1" name="10 Rectángulo redondeado"/>
        <xdr:cNvSpPr/>
      </xdr:nvSpPr>
      <xdr:spPr>
        <a:xfrm>
          <a:off x="838200" y="183165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10</xdr:col>
      <xdr:colOff>209175</xdr:colOff>
      <xdr:row>93</xdr:row>
      <xdr:rowOff>133350</xdr:rowOff>
    </xdr:to>
    <xdr:sp macro="" textlink="">
      <xdr:nvSpPr>
        <xdr:cNvPr id="12" name="11 Rectángulo redondeado"/>
        <xdr:cNvSpPr/>
      </xdr:nvSpPr>
      <xdr:spPr>
        <a:xfrm>
          <a:off x="838200" y="211550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10</xdr:col>
      <xdr:colOff>209175</xdr:colOff>
      <xdr:row>105</xdr:row>
      <xdr:rowOff>133350</xdr:rowOff>
    </xdr:to>
    <xdr:sp macro="" textlink="">
      <xdr:nvSpPr>
        <xdr:cNvPr id="13" name="12 Rectángulo redondeado"/>
        <xdr:cNvSpPr/>
      </xdr:nvSpPr>
      <xdr:spPr>
        <a:xfrm>
          <a:off x="838200" y="239934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4" name="13 Rectángulo redondeado"/>
        <xdr:cNvSpPr/>
      </xdr:nvSpPr>
      <xdr:spPr>
        <a:xfrm>
          <a:off x="838200" y="262413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5" name="14 Rectángulo redondeado"/>
        <xdr:cNvSpPr/>
      </xdr:nvSpPr>
      <xdr:spPr>
        <a:xfrm>
          <a:off x="838200" y="26889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11534400" cy="295275"/>
    <xdr:sp macro="" textlink="">
      <xdr:nvSpPr>
        <xdr:cNvPr id="16" name="15 Rectángulo redondeado"/>
        <xdr:cNvSpPr/>
      </xdr:nvSpPr>
      <xdr:spPr>
        <a:xfrm>
          <a:off x="838200" y="299275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1534400" cy="295275"/>
    <xdr:sp macro="" textlink="">
      <xdr:nvSpPr>
        <xdr:cNvPr id="17" name="16 Rectángulo redondeado"/>
        <xdr:cNvSpPr/>
      </xdr:nvSpPr>
      <xdr:spPr>
        <a:xfrm>
          <a:off x="838200" y="335375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11534400" cy="295275"/>
    <xdr:sp macro="" textlink="">
      <xdr:nvSpPr>
        <xdr:cNvPr id="18" name="17 Rectángulo redondeado"/>
        <xdr:cNvSpPr/>
      </xdr:nvSpPr>
      <xdr:spPr>
        <a:xfrm>
          <a:off x="838200" y="363759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0</xdr:colOff>
      <xdr:row>186</xdr:row>
      <xdr:rowOff>0</xdr:rowOff>
    </xdr:from>
    <xdr:ext cx="11534400" cy="313200"/>
    <xdr:sp macro="" textlink="">
      <xdr:nvSpPr>
        <xdr:cNvPr id="19" name="18 Rectángulo redondeado"/>
        <xdr:cNvSpPr/>
      </xdr:nvSpPr>
      <xdr:spPr>
        <a:xfrm>
          <a:off x="838200" y="395763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190</xdr:row>
      <xdr:rowOff>0</xdr:rowOff>
    </xdr:from>
    <xdr:to>
      <xdr:col>10</xdr:col>
      <xdr:colOff>209175</xdr:colOff>
      <xdr:row>191</xdr:row>
      <xdr:rowOff>133350</xdr:rowOff>
    </xdr:to>
    <xdr:sp macro="" textlink="">
      <xdr:nvSpPr>
        <xdr:cNvPr id="20" name="19 Rectángulo redondeado"/>
        <xdr:cNvSpPr/>
      </xdr:nvSpPr>
      <xdr:spPr>
        <a:xfrm>
          <a:off x="838200" y="40224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0</xdr:colOff>
      <xdr:row>200</xdr:row>
      <xdr:rowOff>0</xdr:rowOff>
    </xdr:from>
    <xdr:ext cx="11534400" cy="295275"/>
    <xdr:sp macro="" textlink="">
      <xdr:nvSpPr>
        <xdr:cNvPr id="21" name="20 Rectángulo redondeado"/>
        <xdr:cNvSpPr/>
      </xdr:nvSpPr>
      <xdr:spPr>
        <a:xfrm>
          <a:off x="838200" y="423386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11534400" cy="295275"/>
    <xdr:sp macro="" textlink="">
      <xdr:nvSpPr>
        <xdr:cNvPr id="22" name="21 Rectángulo redondeado"/>
        <xdr:cNvSpPr/>
      </xdr:nvSpPr>
      <xdr:spPr>
        <a:xfrm>
          <a:off x="838200" y="45558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148</xdr:row>
      <xdr:rowOff>9525</xdr:rowOff>
    </xdr:from>
    <xdr:ext cx="11534400" cy="342900"/>
    <xdr:sp macro="" textlink="">
      <xdr:nvSpPr>
        <xdr:cNvPr id="25" name="24 Rectángulo redondeado"/>
        <xdr:cNvSpPr/>
      </xdr:nvSpPr>
      <xdr:spPr>
        <a:xfrm>
          <a:off x="838200" y="33547050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Illes Balears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/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/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25</xdr:row>
      <xdr:rowOff>28575</xdr:rowOff>
    </xdr:from>
    <xdr:to>
      <xdr:col>10</xdr:col>
      <xdr:colOff>237748</xdr:colOff>
      <xdr:row>29</xdr:row>
      <xdr:rowOff>38100</xdr:rowOff>
    </xdr:to>
    <xdr:sp macro="" textlink="">
      <xdr:nvSpPr>
        <xdr:cNvPr id="6" name="5 Rectángulo redondeado"/>
        <xdr:cNvSpPr/>
      </xdr:nvSpPr>
      <xdr:spPr>
        <a:xfrm>
          <a:off x="866773" y="544830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10</xdr:col>
      <xdr:colOff>209175</xdr:colOff>
      <xdr:row>38</xdr:row>
      <xdr:rowOff>133275</xdr:rowOff>
    </xdr:to>
    <xdr:sp macro="" textlink="">
      <xdr:nvSpPr>
        <xdr:cNvPr id="7" name="6 Rectángulo redondeado"/>
        <xdr:cNvSpPr/>
      </xdr:nvSpPr>
      <xdr:spPr>
        <a:xfrm>
          <a:off x="838200" y="808672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838199</xdr:colOff>
      <xdr:row>50</xdr:row>
      <xdr:rowOff>0</xdr:rowOff>
    </xdr:from>
    <xdr:to>
      <xdr:col>10</xdr:col>
      <xdr:colOff>209174</xdr:colOff>
      <xdr:row>51</xdr:row>
      <xdr:rowOff>133350</xdr:rowOff>
    </xdr:to>
    <xdr:sp macro="" textlink="">
      <xdr:nvSpPr>
        <xdr:cNvPr id="8" name="7 Rectángulo redondeado"/>
        <xdr:cNvSpPr/>
      </xdr:nvSpPr>
      <xdr:spPr>
        <a:xfrm>
          <a:off x="838199" y="11172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10</xdr:col>
      <xdr:colOff>209175</xdr:colOff>
      <xdr:row>63</xdr:row>
      <xdr:rowOff>133350</xdr:rowOff>
    </xdr:to>
    <xdr:sp macro="" textlink="">
      <xdr:nvSpPr>
        <xdr:cNvPr id="9" name="8 Rectángulo redondeado"/>
        <xdr:cNvSpPr/>
      </xdr:nvSpPr>
      <xdr:spPr>
        <a:xfrm>
          <a:off x="838200" y="140398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10" name="9 Rectángulo redondeado"/>
        <xdr:cNvSpPr/>
      </xdr:nvSpPr>
      <xdr:spPr>
        <a:xfrm>
          <a:off x="838200" y="176974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1" name="10 Rectángulo redondeado"/>
        <xdr:cNvSpPr/>
      </xdr:nvSpPr>
      <xdr:spPr>
        <a:xfrm>
          <a:off x="838200" y="18345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10</xdr:col>
      <xdr:colOff>209175</xdr:colOff>
      <xdr:row>93</xdr:row>
      <xdr:rowOff>133350</xdr:rowOff>
    </xdr:to>
    <xdr:sp macro="" textlink="">
      <xdr:nvSpPr>
        <xdr:cNvPr id="12" name="11 Rectángulo redondeado"/>
        <xdr:cNvSpPr/>
      </xdr:nvSpPr>
      <xdr:spPr>
        <a:xfrm>
          <a:off x="838200" y="211836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10</xdr:col>
      <xdr:colOff>209175</xdr:colOff>
      <xdr:row>105</xdr:row>
      <xdr:rowOff>133350</xdr:rowOff>
    </xdr:to>
    <xdr:sp macro="" textlink="">
      <xdr:nvSpPr>
        <xdr:cNvPr id="13" name="12 Rectángulo redondeado"/>
        <xdr:cNvSpPr/>
      </xdr:nvSpPr>
      <xdr:spPr>
        <a:xfrm>
          <a:off x="838200" y="240220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4" name="13 Rectángulo redondeado"/>
        <xdr:cNvSpPr/>
      </xdr:nvSpPr>
      <xdr:spPr>
        <a:xfrm>
          <a:off x="838200" y="26269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5" name="14 Rectángulo redondeado"/>
        <xdr:cNvSpPr/>
      </xdr:nvSpPr>
      <xdr:spPr>
        <a:xfrm>
          <a:off x="838200" y="26917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11534400" cy="295275"/>
    <xdr:sp macro="" textlink="">
      <xdr:nvSpPr>
        <xdr:cNvPr id="16" name="15 Rectángulo redondeado"/>
        <xdr:cNvSpPr/>
      </xdr:nvSpPr>
      <xdr:spPr>
        <a:xfrm>
          <a:off x="838200" y="29956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1534400" cy="295275"/>
    <xdr:sp macro="" textlink="">
      <xdr:nvSpPr>
        <xdr:cNvPr id="17" name="16 Rectángulo redondeado"/>
        <xdr:cNvSpPr/>
      </xdr:nvSpPr>
      <xdr:spPr>
        <a:xfrm>
          <a:off x="838200" y="335661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11534400" cy="295275"/>
    <xdr:sp macro="" textlink="">
      <xdr:nvSpPr>
        <xdr:cNvPr id="18" name="17 Rectángulo redondeado"/>
        <xdr:cNvSpPr/>
      </xdr:nvSpPr>
      <xdr:spPr>
        <a:xfrm>
          <a:off x="838200" y="364045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</a:t>
          </a:r>
        </a:p>
      </xdr:txBody>
    </xdr:sp>
    <xdr:clientData/>
  </xdr:oneCellAnchor>
  <xdr:oneCellAnchor>
    <xdr:from>
      <xdr:col>1</xdr:col>
      <xdr:colOff>0</xdr:colOff>
      <xdr:row>186</xdr:row>
      <xdr:rowOff>0</xdr:rowOff>
    </xdr:from>
    <xdr:ext cx="11534400" cy="313200"/>
    <xdr:sp macro="" textlink="">
      <xdr:nvSpPr>
        <xdr:cNvPr id="19" name="18 Rectángulo redondeado"/>
        <xdr:cNvSpPr/>
      </xdr:nvSpPr>
      <xdr:spPr>
        <a:xfrm>
          <a:off x="838200" y="39604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190</xdr:row>
      <xdr:rowOff>0</xdr:rowOff>
    </xdr:from>
    <xdr:to>
      <xdr:col>10</xdr:col>
      <xdr:colOff>209175</xdr:colOff>
      <xdr:row>191</xdr:row>
      <xdr:rowOff>133350</xdr:rowOff>
    </xdr:to>
    <xdr:sp macro="" textlink="">
      <xdr:nvSpPr>
        <xdr:cNvPr id="20" name="19 Rectángulo redondeado"/>
        <xdr:cNvSpPr/>
      </xdr:nvSpPr>
      <xdr:spPr>
        <a:xfrm>
          <a:off x="838200" y="40252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0</xdr:colOff>
      <xdr:row>200</xdr:row>
      <xdr:rowOff>0</xdr:rowOff>
    </xdr:from>
    <xdr:ext cx="11534400" cy="295275"/>
    <xdr:sp macro="" textlink="">
      <xdr:nvSpPr>
        <xdr:cNvPr id="21" name="20 Rectángulo redondeado"/>
        <xdr:cNvSpPr/>
      </xdr:nvSpPr>
      <xdr:spPr>
        <a:xfrm>
          <a:off x="838200" y="423672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11534400" cy="295275"/>
    <xdr:sp macro="" textlink="">
      <xdr:nvSpPr>
        <xdr:cNvPr id="22" name="21 Rectángulo redondeado"/>
        <xdr:cNvSpPr/>
      </xdr:nvSpPr>
      <xdr:spPr>
        <a:xfrm>
          <a:off x="838200" y="45586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148</xdr:row>
      <xdr:rowOff>9525</xdr:rowOff>
    </xdr:from>
    <xdr:ext cx="11534400" cy="342900"/>
    <xdr:sp macro="" textlink="">
      <xdr:nvSpPr>
        <xdr:cNvPr id="23" name="22 Rectángulo redondeado"/>
        <xdr:cNvSpPr/>
      </xdr:nvSpPr>
      <xdr:spPr>
        <a:xfrm>
          <a:off x="838200" y="33575625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Canarias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/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/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25</xdr:row>
      <xdr:rowOff>28575</xdr:rowOff>
    </xdr:from>
    <xdr:to>
      <xdr:col>10</xdr:col>
      <xdr:colOff>237748</xdr:colOff>
      <xdr:row>29</xdr:row>
      <xdr:rowOff>38100</xdr:rowOff>
    </xdr:to>
    <xdr:sp macro="" textlink="">
      <xdr:nvSpPr>
        <xdr:cNvPr id="6" name="5 Rectángulo redondeado"/>
        <xdr:cNvSpPr/>
      </xdr:nvSpPr>
      <xdr:spPr>
        <a:xfrm>
          <a:off x="866773" y="544830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10</xdr:col>
      <xdr:colOff>209175</xdr:colOff>
      <xdr:row>38</xdr:row>
      <xdr:rowOff>133275</xdr:rowOff>
    </xdr:to>
    <xdr:sp macro="" textlink="">
      <xdr:nvSpPr>
        <xdr:cNvPr id="7" name="6 Rectángulo redondeado"/>
        <xdr:cNvSpPr/>
      </xdr:nvSpPr>
      <xdr:spPr>
        <a:xfrm>
          <a:off x="838200" y="808672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838199</xdr:colOff>
      <xdr:row>50</xdr:row>
      <xdr:rowOff>0</xdr:rowOff>
    </xdr:from>
    <xdr:to>
      <xdr:col>10</xdr:col>
      <xdr:colOff>209174</xdr:colOff>
      <xdr:row>51</xdr:row>
      <xdr:rowOff>133350</xdr:rowOff>
    </xdr:to>
    <xdr:sp macro="" textlink="">
      <xdr:nvSpPr>
        <xdr:cNvPr id="8" name="7 Rectángulo redondeado"/>
        <xdr:cNvSpPr/>
      </xdr:nvSpPr>
      <xdr:spPr>
        <a:xfrm>
          <a:off x="838199" y="11172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10</xdr:col>
      <xdr:colOff>209175</xdr:colOff>
      <xdr:row>63</xdr:row>
      <xdr:rowOff>133350</xdr:rowOff>
    </xdr:to>
    <xdr:sp macro="" textlink="">
      <xdr:nvSpPr>
        <xdr:cNvPr id="9" name="8 Rectángulo redondeado"/>
        <xdr:cNvSpPr/>
      </xdr:nvSpPr>
      <xdr:spPr>
        <a:xfrm>
          <a:off x="838200" y="140398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Ingresados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10" name="9 Rectángulo redondeado"/>
        <xdr:cNvSpPr/>
      </xdr:nvSpPr>
      <xdr:spPr>
        <a:xfrm>
          <a:off x="838200" y="176974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1" name="10 Rectángulo redondeado"/>
        <xdr:cNvSpPr/>
      </xdr:nvSpPr>
      <xdr:spPr>
        <a:xfrm>
          <a:off x="838200" y="18345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10</xdr:col>
      <xdr:colOff>209175</xdr:colOff>
      <xdr:row>93</xdr:row>
      <xdr:rowOff>133350</xdr:rowOff>
    </xdr:to>
    <xdr:sp macro="" textlink="">
      <xdr:nvSpPr>
        <xdr:cNvPr id="12" name="11 Rectángulo redondeado"/>
        <xdr:cNvSpPr/>
      </xdr:nvSpPr>
      <xdr:spPr>
        <a:xfrm>
          <a:off x="838200" y="211836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10</xdr:col>
      <xdr:colOff>209175</xdr:colOff>
      <xdr:row>105</xdr:row>
      <xdr:rowOff>133350</xdr:rowOff>
    </xdr:to>
    <xdr:sp macro="" textlink="">
      <xdr:nvSpPr>
        <xdr:cNvPr id="13" name="12 Rectángulo redondeado"/>
        <xdr:cNvSpPr/>
      </xdr:nvSpPr>
      <xdr:spPr>
        <a:xfrm>
          <a:off x="838200" y="240220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4" name="13 Rectángulo redondeado"/>
        <xdr:cNvSpPr/>
      </xdr:nvSpPr>
      <xdr:spPr>
        <a:xfrm>
          <a:off x="838200" y="26269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5" name="14 Rectángulo redondeado"/>
        <xdr:cNvSpPr/>
      </xdr:nvSpPr>
      <xdr:spPr>
        <a:xfrm>
          <a:off x="838200" y="26917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11534400" cy="295275"/>
    <xdr:sp macro="" textlink="">
      <xdr:nvSpPr>
        <xdr:cNvPr id="16" name="15 Rectángulo redondeado"/>
        <xdr:cNvSpPr/>
      </xdr:nvSpPr>
      <xdr:spPr>
        <a:xfrm>
          <a:off x="838200" y="29956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1534400" cy="295275"/>
    <xdr:sp macro="" textlink="">
      <xdr:nvSpPr>
        <xdr:cNvPr id="17" name="16 Rectángulo redondeado"/>
        <xdr:cNvSpPr/>
      </xdr:nvSpPr>
      <xdr:spPr>
        <a:xfrm>
          <a:off x="838200" y="335661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11534400" cy="295275"/>
    <xdr:sp macro="" textlink="">
      <xdr:nvSpPr>
        <xdr:cNvPr id="18" name="17 Rectángulo redondeado"/>
        <xdr:cNvSpPr/>
      </xdr:nvSpPr>
      <xdr:spPr>
        <a:xfrm>
          <a:off x="838200" y="364045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0</xdr:colOff>
      <xdr:row>186</xdr:row>
      <xdr:rowOff>0</xdr:rowOff>
    </xdr:from>
    <xdr:ext cx="11534400" cy="313200"/>
    <xdr:sp macro="" textlink="">
      <xdr:nvSpPr>
        <xdr:cNvPr id="19" name="18 Rectángulo redondeado"/>
        <xdr:cNvSpPr/>
      </xdr:nvSpPr>
      <xdr:spPr>
        <a:xfrm>
          <a:off x="838200" y="39604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190</xdr:row>
      <xdr:rowOff>0</xdr:rowOff>
    </xdr:from>
    <xdr:to>
      <xdr:col>10</xdr:col>
      <xdr:colOff>209175</xdr:colOff>
      <xdr:row>191</xdr:row>
      <xdr:rowOff>133350</xdr:rowOff>
    </xdr:to>
    <xdr:sp macro="" textlink="">
      <xdr:nvSpPr>
        <xdr:cNvPr id="20" name="19 Rectángulo redondeado"/>
        <xdr:cNvSpPr/>
      </xdr:nvSpPr>
      <xdr:spPr>
        <a:xfrm>
          <a:off x="838200" y="40252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0</xdr:colOff>
      <xdr:row>200</xdr:row>
      <xdr:rowOff>0</xdr:rowOff>
    </xdr:from>
    <xdr:ext cx="11534400" cy="295275"/>
    <xdr:sp macro="" textlink="">
      <xdr:nvSpPr>
        <xdr:cNvPr id="21" name="20 Rectángulo redondeado"/>
        <xdr:cNvSpPr/>
      </xdr:nvSpPr>
      <xdr:spPr>
        <a:xfrm>
          <a:off x="838200" y="423672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11534400" cy="295275"/>
    <xdr:sp macro="" textlink="">
      <xdr:nvSpPr>
        <xdr:cNvPr id="22" name="21 Rectángulo redondeado"/>
        <xdr:cNvSpPr/>
      </xdr:nvSpPr>
      <xdr:spPr>
        <a:xfrm>
          <a:off x="838200" y="45586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148</xdr:row>
      <xdr:rowOff>9525</xdr:rowOff>
    </xdr:from>
    <xdr:ext cx="11534400" cy="342900"/>
    <xdr:sp macro="" textlink="">
      <xdr:nvSpPr>
        <xdr:cNvPr id="23" name="22 Rectángulo redondeado"/>
        <xdr:cNvSpPr/>
      </xdr:nvSpPr>
      <xdr:spPr>
        <a:xfrm>
          <a:off x="838200" y="33575625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Cantabria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/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/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25</xdr:row>
      <xdr:rowOff>28575</xdr:rowOff>
    </xdr:from>
    <xdr:to>
      <xdr:col>10</xdr:col>
      <xdr:colOff>237748</xdr:colOff>
      <xdr:row>29</xdr:row>
      <xdr:rowOff>38100</xdr:rowOff>
    </xdr:to>
    <xdr:sp macro="" textlink="">
      <xdr:nvSpPr>
        <xdr:cNvPr id="6" name="5 Rectángulo redondeado"/>
        <xdr:cNvSpPr/>
      </xdr:nvSpPr>
      <xdr:spPr>
        <a:xfrm>
          <a:off x="866773" y="544830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10</xdr:col>
      <xdr:colOff>209175</xdr:colOff>
      <xdr:row>38</xdr:row>
      <xdr:rowOff>133275</xdr:rowOff>
    </xdr:to>
    <xdr:sp macro="" textlink="">
      <xdr:nvSpPr>
        <xdr:cNvPr id="7" name="6 Rectángulo redondeado"/>
        <xdr:cNvSpPr/>
      </xdr:nvSpPr>
      <xdr:spPr>
        <a:xfrm>
          <a:off x="838200" y="808672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838199</xdr:colOff>
      <xdr:row>50</xdr:row>
      <xdr:rowOff>0</xdr:rowOff>
    </xdr:from>
    <xdr:to>
      <xdr:col>10</xdr:col>
      <xdr:colOff>209174</xdr:colOff>
      <xdr:row>51</xdr:row>
      <xdr:rowOff>133350</xdr:rowOff>
    </xdr:to>
    <xdr:sp macro="" textlink="">
      <xdr:nvSpPr>
        <xdr:cNvPr id="8" name="7 Rectángulo redondeado"/>
        <xdr:cNvSpPr/>
      </xdr:nvSpPr>
      <xdr:spPr>
        <a:xfrm>
          <a:off x="838199" y="11172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10</xdr:col>
      <xdr:colOff>209175</xdr:colOff>
      <xdr:row>63</xdr:row>
      <xdr:rowOff>133350</xdr:rowOff>
    </xdr:to>
    <xdr:sp macro="" textlink="">
      <xdr:nvSpPr>
        <xdr:cNvPr id="9" name="8 Rectángulo redondeado"/>
        <xdr:cNvSpPr/>
      </xdr:nvSpPr>
      <xdr:spPr>
        <a:xfrm>
          <a:off x="838200" y="140398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10" name="9 Rectángulo redondeado"/>
        <xdr:cNvSpPr/>
      </xdr:nvSpPr>
      <xdr:spPr>
        <a:xfrm>
          <a:off x="838200" y="176974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1" name="10 Rectángulo redondeado"/>
        <xdr:cNvSpPr/>
      </xdr:nvSpPr>
      <xdr:spPr>
        <a:xfrm>
          <a:off x="838200" y="18345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10</xdr:col>
      <xdr:colOff>209175</xdr:colOff>
      <xdr:row>93</xdr:row>
      <xdr:rowOff>133350</xdr:rowOff>
    </xdr:to>
    <xdr:sp macro="" textlink="">
      <xdr:nvSpPr>
        <xdr:cNvPr id="12" name="11 Rectángulo redondeado"/>
        <xdr:cNvSpPr/>
      </xdr:nvSpPr>
      <xdr:spPr>
        <a:xfrm>
          <a:off x="838200" y="211836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10</xdr:col>
      <xdr:colOff>209175</xdr:colOff>
      <xdr:row>105</xdr:row>
      <xdr:rowOff>133350</xdr:rowOff>
    </xdr:to>
    <xdr:sp macro="" textlink="">
      <xdr:nvSpPr>
        <xdr:cNvPr id="13" name="12 Rectángulo redondeado"/>
        <xdr:cNvSpPr/>
      </xdr:nvSpPr>
      <xdr:spPr>
        <a:xfrm>
          <a:off x="838200" y="240220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4" name="13 Rectángulo redondeado"/>
        <xdr:cNvSpPr/>
      </xdr:nvSpPr>
      <xdr:spPr>
        <a:xfrm>
          <a:off x="838200" y="26269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5" name="14 Rectángulo redondeado"/>
        <xdr:cNvSpPr/>
      </xdr:nvSpPr>
      <xdr:spPr>
        <a:xfrm>
          <a:off x="838200" y="26917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11534400" cy="295275"/>
    <xdr:sp macro="" textlink="">
      <xdr:nvSpPr>
        <xdr:cNvPr id="16" name="15 Rectángulo redondeado"/>
        <xdr:cNvSpPr/>
      </xdr:nvSpPr>
      <xdr:spPr>
        <a:xfrm>
          <a:off x="838200" y="29956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1534400" cy="295275"/>
    <xdr:sp macro="" textlink="">
      <xdr:nvSpPr>
        <xdr:cNvPr id="17" name="16 Rectángulo redondeado"/>
        <xdr:cNvSpPr/>
      </xdr:nvSpPr>
      <xdr:spPr>
        <a:xfrm>
          <a:off x="838200" y="335661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11534400" cy="295275"/>
    <xdr:sp macro="" textlink="">
      <xdr:nvSpPr>
        <xdr:cNvPr id="18" name="17 Rectángulo redondeado"/>
        <xdr:cNvSpPr/>
      </xdr:nvSpPr>
      <xdr:spPr>
        <a:xfrm>
          <a:off x="838200" y="364045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0</xdr:colOff>
      <xdr:row>186</xdr:row>
      <xdr:rowOff>0</xdr:rowOff>
    </xdr:from>
    <xdr:ext cx="11534400" cy="313200"/>
    <xdr:sp macro="" textlink="">
      <xdr:nvSpPr>
        <xdr:cNvPr id="19" name="18 Rectángulo redondeado"/>
        <xdr:cNvSpPr/>
      </xdr:nvSpPr>
      <xdr:spPr>
        <a:xfrm>
          <a:off x="838200" y="39604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190</xdr:row>
      <xdr:rowOff>0</xdr:rowOff>
    </xdr:from>
    <xdr:to>
      <xdr:col>10</xdr:col>
      <xdr:colOff>209175</xdr:colOff>
      <xdr:row>191</xdr:row>
      <xdr:rowOff>133350</xdr:rowOff>
    </xdr:to>
    <xdr:sp macro="" textlink="">
      <xdr:nvSpPr>
        <xdr:cNvPr id="20" name="19 Rectángulo redondeado"/>
        <xdr:cNvSpPr/>
      </xdr:nvSpPr>
      <xdr:spPr>
        <a:xfrm>
          <a:off x="838200" y="40252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0</xdr:colOff>
      <xdr:row>200</xdr:row>
      <xdr:rowOff>0</xdr:rowOff>
    </xdr:from>
    <xdr:ext cx="11534400" cy="295275"/>
    <xdr:sp macro="" textlink="">
      <xdr:nvSpPr>
        <xdr:cNvPr id="21" name="20 Rectángulo redondeado"/>
        <xdr:cNvSpPr/>
      </xdr:nvSpPr>
      <xdr:spPr>
        <a:xfrm>
          <a:off x="838200" y="423672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11534400" cy="295275"/>
    <xdr:sp macro="" textlink="">
      <xdr:nvSpPr>
        <xdr:cNvPr id="22" name="21 Rectángulo redondeado"/>
        <xdr:cNvSpPr/>
      </xdr:nvSpPr>
      <xdr:spPr>
        <a:xfrm>
          <a:off x="838200" y="45586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148</xdr:row>
      <xdr:rowOff>9525</xdr:rowOff>
    </xdr:from>
    <xdr:ext cx="11534400" cy="342900"/>
    <xdr:sp macro="" textlink="">
      <xdr:nvSpPr>
        <xdr:cNvPr id="23" name="22 Rectángulo redondeado"/>
        <xdr:cNvSpPr/>
      </xdr:nvSpPr>
      <xdr:spPr>
        <a:xfrm>
          <a:off x="838200" y="33575625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Castilla y León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/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/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25</xdr:row>
      <xdr:rowOff>28575</xdr:rowOff>
    </xdr:from>
    <xdr:to>
      <xdr:col>10</xdr:col>
      <xdr:colOff>237748</xdr:colOff>
      <xdr:row>29</xdr:row>
      <xdr:rowOff>38100</xdr:rowOff>
    </xdr:to>
    <xdr:sp macro="" textlink="">
      <xdr:nvSpPr>
        <xdr:cNvPr id="6" name="5 Rectángulo redondeado"/>
        <xdr:cNvSpPr/>
      </xdr:nvSpPr>
      <xdr:spPr>
        <a:xfrm>
          <a:off x="866773" y="544830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10</xdr:col>
      <xdr:colOff>209175</xdr:colOff>
      <xdr:row>38</xdr:row>
      <xdr:rowOff>133275</xdr:rowOff>
    </xdr:to>
    <xdr:sp macro="" textlink="">
      <xdr:nvSpPr>
        <xdr:cNvPr id="7" name="6 Rectángulo redondeado"/>
        <xdr:cNvSpPr/>
      </xdr:nvSpPr>
      <xdr:spPr>
        <a:xfrm>
          <a:off x="838200" y="808672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838199</xdr:colOff>
      <xdr:row>50</xdr:row>
      <xdr:rowOff>0</xdr:rowOff>
    </xdr:from>
    <xdr:to>
      <xdr:col>10</xdr:col>
      <xdr:colOff>209174</xdr:colOff>
      <xdr:row>51</xdr:row>
      <xdr:rowOff>133350</xdr:rowOff>
    </xdr:to>
    <xdr:sp macro="" textlink="">
      <xdr:nvSpPr>
        <xdr:cNvPr id="8" name="7 Rectángulo redondeado"/>
        <xdr:cNvSpPr/>
      </xdr:nvSpPr>
      <xdr:spPr>
        <a:xfrm>
          <a:off x="838199" y="11172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10</xdr:col>
      <xdr:colOff>209175</xdr:colOff>
      <xdr:row>63</xdr:row>
      <xdr:rowOff>133350</xdr:rowOff>
    </xdr:to>
    <xdr:sp macro="" textlink="">
      <xdr:nvSpPr>
        <xdr:cNvPr id="9" name="8 Rectángulo redondeado"/>
        <xdr:cNvSpPr/>
      </xdr:nvSpPr>
      <xdr:spPr>
        <a:xfrm>
          <a:off x="838200" y="140398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10" name="9 Rectángulo redondeado"/>
        <xdr:cNvSpPr/>
      </xdr:nvSpPr>
      <xdr:spPr>
        <a:xfrm>
          <a:off x="838200" y="176974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1" name="10 Rectángulo redondeado"/>
        <xdr:cNvSpPr/>
      </xdr:nvSpPr>
      <xdr:spPr>
        <a:xfrm>
          <a:off x="838200" y="18345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10</xdr:col>
      <xdr:colOff>209175</xdr:colOff>
      <xdr:row>93</xdr:row>
      <xdr:rowOff>133350</xdr:rowOff>
    </xdr:to>
    <xdr:sp macro="" textlink="">
      <xdr:nvSpPr>
        <xdr:cNvPr id="12" name="11 Rectángulo redondeado"/>
        <xdr:cNvSpPr/>
      </xdr:nvSpPr>
      <xdr:spPr>
        <a:xfrm>
          <a:off x="838200" y="211836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10</xdr:col>
      <xdr:colOff>209175</xdr:colOff>
      <xdr:row>105</xdr:row>
      <xdr:rowOff>133350</xdr:rowOff>
    </xdr:to>
    <xdr:sp macro="" textlink="">
      <xdr:nvSpPr>
        <xdr:cNvPr id="13" name="12 Rectángulo redondeado"/>
        <xdr:cNvSpPr/>
      </xdr:nvSpPr>
      <xdr:spPr>
        <a:xfrm>
          <a:off x="838200" y="240220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4" name="13 Rectángulo redondeado"/>
        <xdr:cNvSpPr/>
      </xdr:nvSpPr>
      <xdr:spPr>
        <a:xfrm>
          <a:off x="838200" y="26269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5" name="14 Rectángulo redondeado"/>
        <xdr:cNvSpPr/>
      </xdr:nvSpPr>
      <xdr:spPr>
        <a:xfrm>
          <a:off x="838200" y="26917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11534400" cy="295275"/>
    <xdr:sp macro="" textlink="">
      <xdr:nvSpPr>
        <xdr:cNvPr id="16" name="15 Rectángulo redondeado"/>
        <xdr:cNvSpPr/>
      </xdr:nvSpPr>
      <xdr:spPr>
        <a:xfrm>
          <a:off x="838200" y="29956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1534400" cy="295275"/>
    <xdr:sp macro="" textlink="">
      <xdr:nvSpPr>
        <xdr:cNvPr id="17" name="16 Rectángulo redondeado"/>
        <xdr:cNvSpPr/>
      </xdr:nvSpPr>
      <xdr:spPr>
        <a:xfrm>
          <a:off x="838200" y="356044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11534400" cy="295275"/>
    <xdr:sp macro="" textlink="">
      <xdr:nvSpPr>
        <xdr:cNvPr id="18" name="17 Rectángulo redondeado"/>
        <xdr:cNvSpPr/>
      </xdr:nvSpPr>
      <xdr:spPr>
        <a:xfrm>
          <a:off x="838200" y="384429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0</xdr:colOff>
      <xdr:row>186</xdr:row>
      <xdr:rowOff>0</xdr:rowOff>
    </xdr:from>
    <xdr:ext cx="11534400" cy="313200"/>
    <xdr:sp macro="" textlink="">
      <xdr:nvSpPr>
        <xdr:cNvPr id="19" name="18 Rectángulo redondeado"/>
        <xdr:cNvSpPr/>
      </xdr:nvSpPr>
      <xdr:spPr>
        <a:xfrm>
          <a:off x="838200" y="4164330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190</xdr:row>
      <xdr:rowOff>0</xdr:rowOff>
    </xdr:from>
    <xdr:to>
      <xdr:col>10</xdr:col>
      <xdr:colOff>209175</xdr:colOff>
      <xdr:row>191</xdr:row>
      <xdr:rowOff>133350</xdr:rowOff>
    </xdr:to>
    <xdr:sp macro="" textlink="">
      <xdr:nvSpPr>
        <xdr:cNvPr id="20" name="19 Rectángulo redondeado"/>
        <xdr:cNvSpPr/>
      </xdr:nvSpPr>
      <xdr:spPr>
        <a:xfrm>
          <a:off x="838200" y="422910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0</xdr:colOff>
      <xdr:row>200</xdr:row>
      <xdr:rowOff>0</xdr:rowOff>
    </xdr:from>
    <xdr:ext cx="11534400" cy="295275"/>
    <xdr:sp macro="" textlink="">
      <xdr:nvSpPr>
        <xdr:cNvPr id="21" name="20 Rectángulo redondeado"/>
        <xdr:cNvSpPr/>
      </xdr:nvSpPr>
      <xdr:spPr>
        <a:xfrm>
          <a:off x="838200" y="444055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11534400" cy="295275"/>
    <xdr:sp macro="" textlink="">
      <xdr:nvSpPr>
        <xdr:cNvPr id="22" name="21 Rectángulo redondeado"/>
        <xdr:cNvSpPr/>
      </xdr:nvSpPr>
      <xdr:spPr>
        <a:xfrm>
          <a:off x="838200" y="476250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148</xdr:row>
      <xdr:rowOff>9525</xdr:rowOff>
    </xdr:from>
    <xdr:ext cx="11534400" cy="342900"/>
    <xdr:sp macro="" textlink="">
      <xdr:nvSpPr>
        <xdr:cNvPr id="23" name="22 Rectángulo redondeado"/>
        <xdr:cNvSpPr/>
      </xdr:nvSpPr>
      <xdr:spPr>
        <a:xfrm>
          <a:off x="838200" y="33575625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Castilla La Mancha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/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/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25</xdr:row>
      <xdr:rowOff>28575</xdr:rowOff>
    </xdr:from>
    <xdr:to>
      <xdr:col>10</xdr:col>
      <xdr:colOff>237748</xdr:colOff>
      <xdr:row>29</xdr:row>
      <xdr:rowOff>38100</xdr:rowOff>
    </xdr:to>
    <xdr:sp macro="" textlink="">
      <xdr:nvSpPr>
        <xdr:cNvPr id="6" name="5 Rectángulo redondeado"/>
        <xdr:cNvSpPr/>
      </xdr:nvSpPr>
      <xdr:spPr>
        <a:xfrm>
          <a:off x="866773" y="544830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10</xdr:col>
      <xdr:colOff>209175</xdr:colOff>
      <xdr:row>38</xdr:row>
      <xdr:rowOff>133275</xdr:rowOff>
    </xdr:to>
    <xdr:sp macro="" textlink="">
      <xdr:nvSpPr>
        <xdr:cNvPr id="7" name="6 Rectángulo redondeado"/>
        <xdr:cNvSpPr/>
      </xdr:nvSpPr>
      <xdr:spPr>
        <a:xfrm>
          <a:off x="838200" y="808672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838199</xdr:colOff>
      <xdr:row>50</xdr:row>
      <xdr:rowOff>0</xdr:rowOff>
    </xdr:from>
    <xdr:to>
      <xdr:col>10</xdr:col>
      <xdr:colOff>209174</xdr:colOff>
      <xdr:row>51</xdr:row>
      <xdr:rowOff>133350</xdr:rowOff>
    </xdr:to>
    <xdr:sp macro="" textlink="">
      <xdr:nvSpPr>
        <xdr:cNvPr id="8" name="7 Rectángulo redondeado"/>
        <xdr:cNvSpPr/>
      </xdr:nvSpPr>
      <xdr:spPr>
        <a:xfrm>
          <a:off x="838199" y="11172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10</xdr:col>
      <xdr:colOff>209175</xdr:colOff>
      <xdr:row>63</xdr:row>
      <xdr:rowOff>133350</xdr:rowOff>
    </xdr:to>
    <xdr:sp macro="" textlink="">
      <xdr:nvSpPr>
        <xdr:cNvPr id="9" name="8 Rectángulo redondeado"/>
        <xdr:cNvSpPr/>
      </xdr:nvSpPr>
      <xdr:spPr>
        <a:xfrm>
          <a:off x="838200" y="140398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10" name="9 Rectángulo redondeado"/>
        <xdr:cNvSpPr/>
      </xdr:nvSpPr>
      <xdr:spPr>
        <a:xfrm>
          <a:off x="838200" y="176974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1" name="10 Rectángulo redondeado"/>
        <xdr:cNvSpPr/>
      </xdr:nvSpPr>
      <xdr:spPr>
        <a:xfrm>
          <a:off x="838200" y="18345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10</xdr:col>
      <xdr:colOff>209175</xdr:colOff>
      <xdr:row>93</xdr:row>
      <xdr:rowOff>133350</xdr:rowOff>
    </xdr:to>
    <xdr:sp macro="" textlink="">
      <xdr:nvSpPr>
        <xdr:cNvPr id="12" name="11 Rectángulo redondeado"/>
        <xdr:cNvSpPr/>
      </xdr:nvSpPr>
      <xdr:spPr>
        <a:xfrm>
          <a:off x="838200" y="211836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10</xdr:col>
      <xdr:colOff>209175</xdr:colOff>
      <xdr:row>105</xdr:row>
      <xdr:rowOff>133350</xdr:rowOff>
    </xdr:to>
    <xdr:sp macro="" textlink="">
      <xdr:nvSpPr>
        <xdr:cNvPr id="13" name="12 Rectángulo redondeado"/>
        <xdr:cNvSpPr/>
      </xdr:nvSpPr>
      <xdr:spPr>
        <a:xfrm>
          <a:off x="838200" y="240220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4" name="13 Rectángulo redondeado"/>
        <xdr:cNvSpPr/>
      </xdr:nvSpPr>
      <xdr:spPr>
        <a:xfrm>
          <a:off x="838200" y="26269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5" name="14 Rectángulo redondeado"/>
        <xdr:cNvSpPr/>
      </xdr:nvSpPr>
      <xdr:spPr>
        <a:xfrm>
          <a:off x="838200" y="26917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11534400" cy="295275"/>
    <xdr:sp macro="" textlink="">
      <xdr:nvSpPr>
        <xdr:cNvPr id="16" name="15 Rectángulo redondeado"/>
        <xdr:cNvSpPr/>
      </xdr:nvSpPr>
      <xdr:spPr>
        <a:xfrm>
          <a:off x="838200" y="29956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1534400" cy="295275"/>
    <xdr:sp macro="" textlink="">
      <xdr:nvSpPr>
        <xdr:cNvPr id="17" name="16 Rectángulo redondeado"/>
        <xdr:cNvSpPr/>
      </xdr:nvSpPr>
      <xdr:spPr>
        <a:xfrm>
          <a:off x="838200" y="335661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11534400" cy="295275"/>
    <xdr:sp macro="" textlink="">
      <xdr:nvSpPr>
        <xdr:cNvPr id="18" name="17 Rectángulo redondeado"/>
        <xdr:cNvSpPr/>
      </xdr:nvSpPr>
      <xdr:spPr>
        <a:xfrm>
          <a:off x="838200" y="364045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0</xdr:colOff>
      <xdr:row>186</xdr:row>
      <xdr:rowOff>0</xdr:rowOff>
    </xdr:from>
    <xdr:ext cx="11534400" cy="313200"/>
    <xdr:sp macro="" textlink="">
      <xdr:nvSpPr>
        <xdr:cNvPr id="19" name="18 Rectángulo redondeado"/>
        <xdr:cNvSpPr/>
      </xdr:nvSpPr>
      <xdr:spPr>
        <a:xfrm>
          <a:off x="838200" y="39604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190</xdr:row>
      <xdr:rowOff>0</xdr:rowOff>
    </xdr:from>
    <xdr:to>
      <xdr:col>10</xdr:col>
      <xdr:colOff>209175</xdr:colOff>
      <xdr:row>191</xdr:row>
      <xdr:rowOff>133350</xdr:rowOff>
    </xdr:to>
    <xdr:sp macro="" textlink="">
      <xdr:nvSpPr>
        <xdr:cNvPr id="20" name="19 Rectángulo redondeado"/>
        <xdr:cNvSpPr/>
      </xdr:nvSpPr>
      <xdr:spPr>
        <a:xfrm>
          <a:off x="838200" y="40252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0</xdr:colOff>
      <xdr:row>200</xdr:row>
      <xdr:rowOff>0</xdr:rowOff>
    </xdr:from>
    <xdr:ext cx="11534400" cy="295275"/>
    <xdr:sp macro="" textlink="">
      <xdr:nvSpPr>
        <xdr:cNvPr id="21" name="20 Rectángulo redondeado"/>
        <xdr:cNvSpPr/>
      </xdr:nvSpPr>
      <xdr:spPr>
        <a:xfrm>
          <a:off x="838200" y="423672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11534400" cy="295275"/>
    <xdr:sp macro="" textlink="">
      <xdr:nvSpPr>
        <xdr:cNvPr id="22" name="21 Rectángulo redondeado"/>
        <xdr:cNvSpPr/>
      </xdr:nvSpPr>
      <xdr:spPr>
        <a:xfrm>
          <a:off x="838200" y="45586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148</xdr:row>
      <xdr:rowOff>9525</xdr:rowOff>
    </xdr:from>
    <xdr:ext cx="11534400" cy="342900"/>
    <xdr:sp macro="" textlink="">
      <xdr:nvSpPr>
        <xdr:cNvPr id="23" name="22 Rectángulo redondeado"/>
        <xdr:cNvSpPr/>
      </xdr:nvSpPr>
      <xdr:spPr>
        <a:xfrm>
          <a:off x="838200" y="33575625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8"/>
  <sheetViews>
    <sheetView tabSelected="1" workbookViewId="0"/>
  </sheetViews>
  <sheetFormatPr baseColWidth="10" defaultRowHeight="15" x14ac:dyDescent="0.25"/>
  <cols>
    <col min="1" max="21" width="11" style="1"/>
    <col min="22" max="22" width="7.5" style="1" customWidth="1"/>
    <col min="23" max="16384" width="11" style="1"/>
  </cols>
  <sheetData>
    <row r="2" spans="2:19" ht="15.75" x14ac:dyDescent="0.25">
      <c r="C2" s="2"/>
    </row>
    <row r="3" spans="2:19" ht="15.75" x14ac:dyDescent="0.25">
      <c r="C3" s="2"/>
    </row>
    <row r="4" spans="2:19" ht="15.75" x14ac:dyDescent="0.25">
      <c r="C4" s="2"/>
    </row>
    <row r="5" spans="2:19" ht="15.75" x14ac:dyDescent="0.25">
      <c r="C5" s="2"/>
    </row>
    <row r="6" spans="2:19" ht="15.75" x14ac:dyDescent="0.25">
      <c r="C6" s="2"/>
    </row>
    <row r="7" spans="2:19" ht="15.75" x14ac:dyDescent="0.25">
      <c r="C7" s="2"/>
    </row>
    <row r="8" spans="2:19" ht="15.75" x14ac:dyDescent="0.25">
      <c r="C8" s="2"/>
    </row>
    <row r="9" spans="2:19" ht="18.75" customHeight="1" x14ac:dyDescent="0.25">
      <c r="B9" s="25" t="s">
        <v>100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</row>
    <row r="13" spans="2:19" ht="15.75" thickBot="1" x14ac:dyDescent="0.3"/>
    <row r="14" spans="2:19" s="3" customFormat="1" ht="30" customHeight="1" thickTop="1" thickBot="1" x14ac:dyDescent="0.25">
      <c r="C14" s="22" t="s">
        <v>0</v>
      </c>
      <c r="D14" s="23"/>
      <c r="E14" s="23"/>
      <c r="F14" s="23"/>
      <c r="G14" s="23"/>
      <c r="H14" s="24"/>
      <c r="L14" s="22" t="s">
        <v>1</v>
      </c>
      <c r="M14" s="23"/>
      <c r="N14" s="23"/>
      <c r="O14" s="23"/>
      <c r="P14" s="23"/>
      <c r="Q14" s="24"/>
    </row>
    <row r="15" spans="2:19" s="3" customFormat="1" ht="15" customHeight="1" thickTop="1" thickBot="1" x14ac:dyDescent="0.3">
      <c r="C15" s="1"/>
      <c r="D15" s="1"/>
      <c r="E15" s="1"/>
      <c r="L15" s="1"/>
      <c r="M15" s="1"/>
    </row>
    <row r="16" spans="2:19" s="3" customFormat="1" ht="30" customHeight="1" thickTop="1" thickBot="1" x14ac:dyDescent="0.25">
      <c r="C16" s="22" t="s">
        <v>2</v>
      </c>
      <c r="D16" s="23"/>
      <c r="E16" s="23"/>
      <c r="F16" s="23"/>
      <c r="G16" s="23"/>
      <c r="H16" s="24"/>
      <c r="L16" s="22" t="s">
        <v>3</v>
      </c>
      <c r="M16" s="23"/>
      <c r="N16" s="23"/>
      <c r="O16" s="23"/>
      <c r="P16" s="23"/>
      <c r="Q16" s="24"/>
    </row>
    <row r="17" spans="3:20" s="3" customFormat="1" ht="15" customHeight="1" thickTop="1" thickBot="1" x14ac:dyDescent="0.3">
      <c r="D17" s="1"/>
      <c r="E17" s="1"/>
      <c r="M17" s="1"/>
    </row>
    <row r="18" spans="3:20" s="3" customFormat="1" ht="30" customHeight="1" thickTop="1" thickBot="1" x14ac:dyDescent="0.25">
      <c r="C18" s="22" t="s">
        <v>4</v>
      </c>
      <c r="D18" s="23"/>
      <c r="E18" s="23"/>
      <c r="F18" s="23"/>
      <c r="G18" s="23"/>
      <c r="H18" s="24"/>
      <c r="L18" s="22" t="s">
        <v>5</v>
      </c>
      <c r="M18" s="23"/>
      <c r="N18" s="23"/>
      <c r="O18" s="23"/>
      <c r="P18" s="23"/>
      <c r="Q18" s="24"/>
    </row>
    <row r="19" spans="3:20" s="3" customFormat="1" ht="15" customHeight="1" thickTop="1" thickBot="1" x14ac:dyDescent="0.3">
      <c r="D19" s="1"/>
      <c r="E19" s="1"/>
      <c r="M19" s="1"/>
    </row>
    <row r="20" spans="3:20" s="3" customFormat="1" ht="30" customHeight="1" thickTop="1" thickBot="1" x14ac:dyDescent="0.25">
      <c r="C20" s="22" t="s">
        <v>6</v>
      </c>
      <c r="D20" s="23"/>
      <c r="E20" s="23"/>
      <c r="F20" s="23"/>
      <c r="G20" s="23"/>
      <c r="H20" s="24"/>
      <c r="L20" s="22" t="s">
        <v>7</v>
      </c>
      <c r="M20" s="23"/>
      <c r="N20" s="23"/>
      <c r="O20" s="23"/>
      <c r="P20" s="23"/>
      <c r="Q20" s="24"/>
    </row>
    <row r="21" spans="3:20" s="3" customFormat="1" ht="15" customHeight="1" thickTop="1" thickBot="1" x14ac:dyDescent="0.3">
      <c r="C21" s="1"/>
      <c r="D21" s="1"/>
      <c r="E21" s="1"/>
      <c r="M21" s="1"/>
      <c r="T21" s="1"/>
    </row>
    <row r="22" spans="3:20" s="3" customFormat="1" ht="30" customHeight="1" thickTop="1" thickBot="1" x14ac:dyDescent="0.25">
      <c r="C22" s="22" t="s">
        <v>8</v>
      </c>
      <c r="D22" s="23"/>
      <c r="E22" s="23"/>
      <c r="F22" s="23"/>
      <c r="G22" s="23"/>
      <c r="H22" s="24"/>
      <c r="L22" s="22" t="s">
        <v>9</v>
      </c>
      <c r="M22" s="23"/>
      <c r="N22" s="23"/>
      <c r="O22" s="23"/>
      <c r="P22" s="23"/>
      <c r="Q22" s="24"/>
    </row>
    <row r="23" spans="3:20" s="3" customFormat="1" ht="15" customHeight="1" thickTop="1" thickBot="1" x14ac:dyDescent="0.3">
      <c r="C23" s="1"/>
      <c r="D23" s="1"/>
      <c r="E23" s="1"/>
    </row>
    <row r="24" spans="3:20" s="3" customFormat="1" ht="30" customHeight="1" thickTop="1" thickBot="1" x14ac:dyDescent="0.25">
      <c r="C24" s="22" t="s">
        <v>10</v>
      </c>
      <c r="D24" s="23"/>
      <c r="E24" s="23"/>
      <c r="F24" s="23"/>
      <c r="G24" s="23"/>
      <c r="H24" s="24"/>
      <c r="L24" s="22" t="s">
        <v>11</v>
      </c>
      <c r="M24" s="23"/>
      <c r="N24" s="23"/>
      <c r="O24" s="23"/>
      <c r="P24" s="23"/>
      <c r="Q24" s="24"/>
    </row>
    <row r="25" spans="3:20" s="3" customFormat="1" ht="15" customHeight="1" thickTop="1" thickBot="1" x14ac:dyDescent="0.3">
      <c r="C25" s="1"/>
      <c r="D25" s="1"/>
      <c r="E25" s="1"/>
    </row>
    <row r="26" spans="3:20" s="3" customFormat="1" ht="30" customHeight="1" thickTop="1" thickBot="1" x14ac:dyDescent="0.25">
      <c r="C26" s="22" t="s">
        <v>12</v>
      </c>
      <c r="D26" s="23"/>
      <c r="E26" s="23"/>
      <c r="F26" s="23"/>
      <c r="G26" s="23"/>
      <c r="H26" s="24"/>
      <c r="L26" s="22" t="s">
        <v>13</v>
      </c>
      <c r="M26" s="23"/>
      <c r="N26" s="23"/>
      <c r="O26" s="23"/>
      <c r="P26" s="23"/>
      <c r="Q26" s="24"/>
    </row>
    <row r="27" spans="3:20" s="3" customFormat="1" ht="15" customHeight="1" thickTop="1" thickBot="1" x14ac:dyDescent="0.3">
      <c r="C27" s="1"/>
      <c r="D27" s="1"/>
      <c r="E27" s="1"/>
    </row>
    <row r="28" spans="3:20" s="3" customFormat="1" ht="30" customHeight="1" thickTop="1" thickBot="1" x14ac:dyDescent="0.25">
      <c r="C28" s="22" t="s">
        <v>14</v>
      </c>
      <c r="D28" s="23"/>
      <c r="E28" s="23"/>
      <c r="F28" s="23"/>
      <c r="G28" s="23"/>
      <c r="H28" s="24"/>
      <c r="L28" s="22" t="s">
        <v>15</v>
      </c>
      <c r="M28" s="23"/>
      <c r="N28" s="23"/>
      <c r="O28" s="23"/>
      <c r="P28" s="23"/>
      <c r="Q28" s="24"/>
    </row>
    <row r="29" spans="3:20" s="3" customFormat="1" ht="15" customHeight="1" thickTop="1" thickBot="1" x14ac:dyDescent="0.3">
      <c r="C29" s="1"/>
      <c r="D29" s="1"/>
      <c r="E29" s="1"/>
    </row>
    <row r="30" spans="3:20" s="3" customFormat="1" ht="30" customHeight="1" thickTop="1" thickBot="1" x14ac:dyDescent="0.25">
      <c r="C30" s="22" t="s">
        <v>16</v>
      </c>
      <c r="D30" s="23"/>
      <c r="E30" s="23"/>
      <c r="F30" s="23"/>
      <c r="G30" s="23"/>
      <c r="H30" s="24"/>
    </row>
    <row r="31" spans="3:20" s="3" customFormat="1" ht="15" customHeight="1" thickTop="1" x14ac:dyDescent="0.25">
      <c r="C31" s="1"/>
      <c r="D31" s="1"/>
      <c r="E31" s="1"/>
    </row>
    <row r="32" spans="3:20" s="3" customFormat="1" x14ac:dyDescent="0.25">
      <c r="D32" s="1"/>
      <c r="E32" s="1"/>
    </row>
    <row r="33" spans="5:5" s="3" customFormat="1" x14ac:dyDescent="0.25">
      <c r="E33" s="1"/>
    </row>
    <row r="34" spans="5:5" s="3" customFormat="1" x14ac:dyDescent="0.25">
      <c r="E34" s="1"/>
    </row>
    <row r="35" spans="5:5" s="3" customFormat="1" x14ac:dyDescent="0.25">
      <c r="E35" s="1"/>
    </row>
    <row r="36" spans="5:5" s="3" customFormat="1" x14ac:dyDescent="0.25">
      <c r="E36" s="1"/>
    </row>
    <row r="37" spans="5:5" s="3" customFormat="1" x14ac:dyDescent="0.25">
      <c r="E37" s="1"/>
    </row>
    <row r="38" spans="5:5" s="3" customFormat="1" x14ac:dyDescent="0.25">
      <c r="E38" s="1"/>
    </row>
  </sheetData>
  <mergeCells count="18">
    <mergeCell ref="C26:H26"/>
    <mergeCell ref="L26:Q26"/>
    <mergeCell ref="C28:H28"/>
    <mergeCell ref="L28:Q28"/>
    <mergeCell ref="C30:H30"/>
    <mergeCell ref="C20:H20"/>
    <mergeCell ref="L20:Q20"/>
    <mergeCell ref="C22:H22"/>
    <mergeCell ref="L22:Q22"/>
    <mergeCell ref="C24:H24"/>
    <mergeCell ref="L24:Q24"/>
    <mergeCell ref="C18:H18"/>
    <mergeCell ref="L18:Q18"/>
    <mergeCell ref="B9:S9"/>
    <mergeCell ref="C14:H14"/>
    <mergeCell ref="L14:Q14"/>
    <mergeCell ref="C16:H16"/>
    <mergeCell ref="L16:Q16"/>
  </mergeCells>
  <hyperlinks>
    <hyperlink ref="C14:H14" location="Andalucía!A1" display="Andalucía"/>
    <hyperlink ref="C16:H16" location="Aragón!A1" display="Aragón"/>
    <hyperlink ref="C18:H18" location="Asturias!A1" display="Principado de Asturias"/>
    <hyperlink ref="C20:H20" location="'Illes Balears'!A1" display="Balears, Illes"/>
    <hyperlink ref="C22:H22" location="Canarias!A1" display="Canarias"/>
    <hyperlink ref="C24:H24" location="Cantabria!A1" display="Cantabria"/>
    <hyperlink ref="C26:H26" location="'Castilla y León'!A1" display="Castilla y León"/>
    <hyperlink ref="C28:H28" location="'Castilla La Mancha'!A1" display="Castilla - La Mancha"/>
    <hyperlink ref="C30:H30" location="Cataluña!A1" display="Cataluña"/>
    <hyperlink ref="L14:Q14" location="'Com. Valenciana'!A1" display="Com. Valenciana"/>
    <hyperlink ref="L16:Q16" location="Extremadura!A1" display="Extremadura"/>
    <hyperlink ref="L18:Q18" location="Galicia!A1" display="Galicia"/>
    <hyperlink ref="L20:Q20" location="'Com. Madrid'!A1" display="Madrid, Comunidad de"/>
    <hyperlink ref="L22:Q22" location="'Región de Murcia'!A1" display="Murcia, Región de"/>
    <hyperlink ref="L24:Q24" location="Navarra!A1" display="Navarra, Comunidad Foral de"/>
    <hyperlink ref="L26:Q26" location="'Pais Vasco'!A1" display="País Vasco"/>
    <hyperlink ref="L28:Q28" location="'La Rioja'!A1" display="Rioja, La"/>
  </hyperlinks>
  <pageMargins left="0.7" right="0.7" top="0.75" bottom="0.75" header="0.3" footer="0.3"/>
  <pageSetup paperSize="9" orientation="landscape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1" spans="2:5" ht="27" customHeight="1" x14ac:dyDescent="0.2">
      <c r="B11" s="21" t="str">
        <f>Portada!B9</f>
        <v>AÑO  2018</v>
      </c>
    </row>
    <row r="13" spans="2:5" ht="42.75" customHeight="1" thickBot="1" x14ac:dyDescent="0.25">
      <c r="C13" s="8">
        <v>2017</v>
      </c>
      <c r="D13" s="8">
        <v>2018</v>
      </c>
      <c r="E13" s="8" t="s">
        <v>27</v>
      </c>
    </row>
    <row r="14" spans="2:5" ht="20.100000000000001" customHeight="1" thickBot="1" x14ac:dyDescent="0.25">
      <c r="B14" s="4" t="s">
        <v>22</v>
      </c>
      <c r="C14" s="5">
        <v>22952</v>
      </c>
      <c r="D14" s="5">
        <v>23098</v>
      </c>
      <c r="E14" s="6">
        <f>IF(C14&gt;0,(D14-C14)/C14,"-")</f>
        <v>6.3611014290693617E-3</v>
      </c>
    </row>
    <row r="15" spans="2:5" ht="20.100000000000001" customHeight="1" thickBot="1" x14ac:dyDescent="0.25">
      <c r="B15" s="4" t="s">
        <v>17</v>
      </c>
      <c r="C15" s="5">
        <v>21870</v>
      </c>
      <c r="D15" s="5">
        <v>21248</v>
      </c>
      <c r="E15" s="6">
        <f t="shared" ref="E15:E23" si="0">IF(C15&gt;0,(D15-C15)/C15,"-")</f>
        <v>-2.8440786465477822E-2</v>
      </c>
    </row>
    <row r="16" spans="2:5" ht="20.100000000000001" customHeight="1" thickBot="1" x14ac:dyDescent="0.25">
      <c r="B16" s="4" t="s">
        <v>18</v>
      </c>
      <c r="C16" s="5">
        <v>14252</v>
      </c>
      <c r="D16" s="5">
        <v>12980</v>
      </c>
      <c r="E16" s="6">
        <f t="shared" si="0"/>
        <v>-8.9250631490317145E-2</v>
      </c>
    </row>
    <row r="17" spans="2:5" ht="20.100000000000001" customHeight="1" thickBot="1" x14ac:dyDescent="0.25">
      <c r="B17" s="4" t="s">
        <v>19</v>
      </c>
      <c r="C17" s="5">
        <v>7618</v>
      </c>
      <c r="D17" s="5">
        <v>8268</v>
      </c>
      <c r="E17" s="6">
        <f t="shared" si="0"/>
        <v>8.5324232081911269E-2</v>
      </c>
    </row>
    <row r="18" spans="2:5" ht="20.100000000000001" customHeight="1" thickBot="1" x14ac:dyDescent="0.25">
      <c r="B18" s="4" t="s">
        <v>20</v>
      </c>
      <c r="C18" s="6">
        <f>C17/C15</f>
        <v>0.34833104709647922</v>
      </c>
      <c r="D18" s="6">
        <f>D17/D15</f>
        <v>0.38911897590361444</v>
      </c>
      <c r="E18" s="6">
        <f t="shared" si="0"/>
        <v>0.1170953009992186</v>
      </c>
    </row>
    <row r="19" spans="2:5" ht="30" customHeight="1" thickBot="1" x14ac:dyDescent="0.25">
      <c r="B19" s="4" t="s">
        <v>23</v>
      </c>
      <c r="C19" s="5">
        <v>2594</v>
      </c>
      <c r="D19" s="5">
        <v>2525</v>
      </c>
      <c r="E19" s="6">
        <f t="shared" si="0"/>
        <v>-2.6599845797995375E-2</v>
      </c>
    </row>
    <row r="20" spans="2:5" ht="20.100000000000001" customHeight="1" thickBot="1" x14ac:dyDescent="0.25">
      <c r="B20" s="4" t="s">
        <v>24</v>
      </c>
      <c r="C20" s="5">
        <v>1567</v>
      </c>
      <c r="D20" s="5">
        <v>1446</v>
      </c>
      <c r="E20" s="6">
        <f t="shared" si="0"/>
        <v>-7.7217613273771538E-2</v>
      </c>
    </row>
    <row r="21" spans="2:5" ht="20.100000000000001" customHeight="1" thickBot="1" x14ac:dyDescent="0.25">
      <c r="B21" s="4" t="s">
        <v>25</v>
      </c>
      <c r="C21" s="5">
        <v>1027</v>
      </c>
      <c r="D21" s="5">
        <v>1079</v>
      </c>
      <c r="E21" s="6">
        <f t="shared" si="0"/>
        <v>5.0632911392405063E-2</v>
      </c>
    </row>
    <row r="22" spans="2:5" ht="20.100000000000001" customHeight="1" thickBot="1" x14ac:dyDescent="0.25">
      <c r="B22" s="4" t="s">
        <v>21</v>
      </c>
      <c r="C22" s="6">
        <f>C21/C19</f>
        <v>0.39591364687740943</v>
      </c>
      <c r="D22" s="6">
        <f t="shared" ref="D22" si="1">D21/D19</f>
        <v>0.42732673267326732</v>
      </c>
      <c r="E22" s="6">
        <f t="shared" si="0"/>
        <v>7.9343276099761786E-2</v>
      </c>
    </row>
    <row r="23" spans="2:5" ht="20.100000000000001" customHeight="1" thickBot="1" x14ac:dyDescent="0.25">
      <c r="B23" s="7" t="s">
        <v>26</v>
      </c>
      <c r="C23" s="6">
        <v>0.56869745659358806</v>
      </c>
      <c r="D23" s="6">
        <v>0.54908095868997886</v>
      </c>
      <c r="E23" s="6">
        <f t="shared" si="0"/>
        <v>-3.449373243395365E-2</v>
      </c>
    </row>
    <row r="31" spans="2:5" ht="42.75" customHeight="1" thickBot="1" x14ac:dyDescent="0.25">
      <c r="C31" s="8">
        <v>2017</v>
      </c>
      <c r="D31" s="8">
        <v>2018</v>
      </c>
      <c r="E31" s="8" t="s">
        <v>27</v>
      </c>
    </row>
    <row r="32" spans="2:5" ht="20.100000000000001" customHeight="1" thickBot="1" x14ac:dyDescent="0.25">
      <c r="B32" s="4" t="s">
        <v>28</v>
      </c>
      <c r="C32" s="5">
        <v>5454</v>
      </c>
      <c r="D32" s="5">
        <v>5252</v>
      </c>
      <c r="E32" s="6">
        <f>IF(C32&gt;0,(D32-C32)/C32,"-")</f>
        <v>-3.7037037037037035E-2</v>
      </c>
    </row>
    <row r="33" spans="2:5" ht="20.100000000000001" customHeight="1" thickBot="1" x14ac:dyDescent="0.25">
      <c r="B33" s="4" t="s">
        <v>30</v>
      </c>
      <c r="C33" s="5">
        <v>182</v>
      </c>
      <c r="D33" s="5">
        <v>155</v>
      </c>
      <c r="E33" s="6">
        <f t="shared" ref="E33:E35" si="2">IF(C33&gt;0,(D33-C33)/C33,"-")</f>
        <v>-0.14835164835164835</v>
      </c>
    </row>
    <row r="34" spans="2:5" ht="20.100000000000001" customHeight="1" thickBot="1" x14ac:dyDescent="0.25">
      <c r="B34" s="4" t="s">
        <v>29</v>
      </c>
      <c r="C34" s="5">
        <v>2611</v>
      </c>
      <c r="D34" s="5">
        <v>2680</v>
      </c>
      <c r="E34" s="6">
        <f t="shared" si="2"/>
        <v>2.6426656453466105E-2</v>
      </c>
    </row>
    <row r="35" spans="2:5" ht="20.100000000000001" customHeight="1" thickBot="1" x14ac:dyDescent="0.25">
      <c r="B35" s="4" t="s">
        <v>31</v>
      </c>
      <c r="C35" s="5">
        <v>2661</v>
      </c>
      <c r="D35" s="5">
        <v>2417</v>
      </c>
      <c r="E35" s="6">
        <f t="shared" si="2"/>
        <v>-9.169485155956407E-2</v>
      </c>
    </row>
    <row r="41" spans="2:5" ht="42.75" customHeight="1" thickBot="1" x14ac:dyDescent="0.25">
      <c r="C41" s="8">
        <v>2017</v>
      </c>
      <c r="D41" s="8">
        <v>2018</v>
      </c>
      <c r="E41" s="8" t="s">
        <v>27</v>
      </c>
    </row>
    <row r="42" spans="2:5" ht="20.100000000000001" customHeight="1" thickBot="1" x14ac:dyDescent="0.25">
      <c r="B42" s="4" t="s">
        <v>34</v>
      </c>
      <c r="C42" s="5">
        <v>1351</v>
      </c>
      <c r="D42" s="5">
        <v>1537</v>
      </c>
      <c r="E42" s="6">
        <f>IF(C42&gt;0,(D42-C42)/C42,"-")</f>
        <v>0.13767579570688379</v>
      </c>
    </row>
    <row r="43" spans="2:5" ht="20.100000000000001" customHeight="1" thickBot="1" x14ac:dyDescent="0.25">
      <c r="B43" s="4" t="s">
        <v>35</v>
      </c>
      <c r="C43" s="5">
        <v>400</v>
      </c>
      <c r="D43" s="5">
        <v>297</v>
      </c>
      <c r="E43" s="6">
        <f t="shared" ref="E43:E49" si="3">IF(C43&gt;0,(D43-C43)/C43,"-")</f>
        <v>-0.25750000000000001</v>
      </c>
    </row>
    <row r="44" spans="2:5" ht="20.100000000000001" customHeight="1" thickBot="1" x14ac:dyDescent="0.25">
      <c r="B44" s="4" t="s">
        <v>32</v>
      </c>
      <c r="C44" s="5">
        <v>654</v>
      </c>
      <c r="D44" s="5">
        <v>603</v>
      </c>
      <c r="E44" s="6">
        <f t="shared" si="3"/>
        <v>-7.7981651376146793E-2</v>
      </c>
    </row>
    <row r="45" spans="2:5" ht="20.100000000000001" customHeight="1" thickBot="1" x14ac:dyDescent="0.25">
      <c r="B45" s="4" t="s">
        <v>33</v>
      </c>
      <c r="C45" s="5">
        <v>8196</v>
      </c>
      <c r="D45" s="5">
        <v>8093</v>
      </c>
      <c r="E45" s="6">
        <f t="shared" si="3"/>
        <v>-1.2567105905319668E-2</v>
      </c>
    </row>
    <row r="46" spans="2:5" ht="20.100000000000001" customHeight="1" thickBot="1" x14ac:dyDescent="0.25">
      <c r="B46" s="4" t="s">
        <v>36</v>
      </c>
      <c r="C46" s="5">
        <v>5727</v>
      </c>
      <c r="D46" s="5">
        <v>5652</v>
      </c>
      <c r="E46" s="6">
        <f t="shared" si="3"/>
        <v>-1.3095861707700367E-2</v>
      </c>
    </row>
    <row r="47" spans="2:5" ht="20.100000000000001" customHeight="1" thickBot="1" x14ac:dyDescent="0.25">
      <c r="B47" s="4" t="s">
        <v>68</v>
      </c>
      <c r="C47" s="5">
        <v>2920</v>
      </c>
      <c r="D47" s="5">
        <v>2364</v>
      </c>
      <c r="E47" s="6">
        <f t="shared" si="3"/>
        <v>-0.19041095890410958</v>
      </c>
    </row>
    <row r="48" spans="2:5" ht="20.100000000000001" customHeight="1" collapsed="1" thickBot="1" x14ac:dyDescent="0.25">
      <c r="B48" s="4" t="s">
        <v>37</v>
      </c>
      <c r="C48" s="6">
        <f>C42/(C42+C43)</f>
        <v>0.77155910908052538</v>
      </c>
      <c r="D48" s="6">
        <f>D42/(D42+D43)</f>
        <v>0.83805888767720826</v>
      </c>
      <c r="E48" s="6">
        <f t="shared" si="3"/>
        <v>8.6188832215241845E-2</v>
      </c>
    </row>
    <row r="49" spans="2:5" ht="20.100000000000001" customHeight="1" thickBot="1" x14ac:dyDescent="0.25">
      <c r="B49" s="4" t="s">
        <v>38</v>
      </c>
      <c r="C49" s="6">
        <f>C45/(C44+C45)</f>
        <v>0.92610169491525429</v>
      </c>
      <c r="D49" s="6">
        <f t="shared" ref="D49" si="4">D45/(D44+D45)</f>
        <v>0.93065777368905245</v>
      </c>
      <c r="E49" s="6">
        <f t="shared" si="3"/>
        <v>4.9196311796136745E-3</v>
      </c>
    </row>
    <row r="55" spans="2:5" ht="42.75" customHeight="1" thickBot="1" x14ac:dyDescent="0.25">
      <c r="C55" s="8">
        <v>2017</v>
      </c>
      <c r="D55" s="8">
        <v>2018</v>
      </c>
      <c r="E55" s="8" t="s">
        <v>27</v>
      </c>
    </row>
    <row r="56" spans="2:5" ht="20.100000000000001" customHeight="1" thickBot="1" x14ac:dyDescent="0.25">
      <c r="B56" s="4" t="s">
        <v>39</v>
      </c>
      <c r="C56" s="5">
        <v>1757</v>
      </c>
      <c r="D56" s="5">
        <v>1855</v>
      </c>
      <c r="E56" s="6">
        <f>IF(C56&gt;0,(D56-C56)/C56,"-")</f>
        <v>5.5776892430278883E-2</v>
      </c>
    </row>
    <row r="57" spans="2:5" ht="20.100000000000001" customHeight="1" thickBot="1" x14ac:dyDescent="0.25">
      <c r="B57" s="4" t="s">
        <v>42</v>
      </c>
      <c r="C57" s="5">
        <v>905</v>
      </c>
      <c r="D57" s="5">
        <v>961</v>
      </c>
      <c r="E57" s="6">
        <f t="shared" ref="E57:E61" si="5">IF(C57&gt;0,(D57-C57)/C57,"-")</f>
        <v>6.1878453038674036E-2</v>
      </c>
    </row>
    <row r="58" spans="2:5" ht="20.100000000000001" customHeight="1" thickBot="1" x14ac:dyDescent="0.25">
      <c r="B58" s="4" t="s">
        <v>43</v>
      </c>
      <c r="C58" s="5">
        <v>446</v>
      </c>
      <c r="D58" s="5">
        <v>580</v>
      </c>
      <c r="E58" s="6">
        <f t="shared" si="5"/>
        <v>0.30044843049327352</v>
      </c>
    </row>
    <row r="59" spans="2:5" ht="20.100000000000001" customHeight="1" collapsed="1" thickBot="1" x14ac:dyDescent="0.25">
      <c r="B59" s="4" t="s">
        <v>99</v>
      </c>
      <c r="C59" s="6">
        <f>(C57+C58)/C56</f>
        <v>0.7689243027888446</v>
      </c>
      <c r="D59" s="6">
        <f>(D57+D58)/D56</f>
        <v>0.83072776280323446</v>
      </c>
      <c r="E59" s="6">
        <f t="shared" si="5"/>
        <v>8.0376520536848989E-2</v>
      </c>
    </row>
    <row r="60" spans="2:5" ht="20.100000000000001" customHeight="1" thickBot="1" x14ac:dyDescent="0.25">
      <c r="B60" s="4" t="s">
        <v>40</v>
      </c>
      <c r="C60" s="6">
        <v>0.73457792207792205</v>
      </c>
      <c r="D60" s="6">
        <v>0.80892255892255893</v>
      </c>
      <c r="E60" s="6">
        <f t="shared" si="5"/>
        <v>0.10120728463269905</v>
      </c>
    </row>
    <row r="61" spans="2:5" ht="20.100000000000001" customHeight="1" thickBot="1" x14ac:dyDescent="0.25">
      <c r="B61" s="4" t="s">
        <v>41</v>
      </c>
      <c r="C61" s="6">
        <v>0.84952380952380957</v>
      </c>
      <c r="D61" s="6">
        <v>0.86956521739130432</v>
      </c>
      <c r="E61" s="6">
        <f t="shared" si="5"/>
        <v>2.359134334178194E-2</v>
      </c>
    </row>
    <row r="62" spans="2:5" ht="15" thickBot="1" x14ac:dyDescent="0.25">
      <c r="E62" s="6"/>
    </row>
    <row r="67" spans="2:10" ht="42.75" customHeight="1" thickBot="1" x14ac:dyDescent="0.25">
      <c r="C67" s="8">
        <v>2017</v>
      </c>
      <c r="D67" s="8">
        <v>2018</v>
      </c>
      <c r="E67" s="8" t="s">
        <v>27</v>
      </c>
    </row>
    <row r="68" spans="2:10" ht="20.100000000000001" customHeight="1" thickBot="1" x14ac:dyDescent="0.25">
      <c r="B68" s="4" t="s">
        <v>45</v>
      </c>
      <c r="C68" s="5">
        <v>26816</v>
      </c>
      <c r="D68" s="5">
        <v>27279</v>
      </c>
      <c r="E68" s="6">
        <f>IF(C68&gt;0,(D68-C68)/C68,"-")</f>
        <v>1.7265811455847255E-2</v>
      </c>
    </row>
    <row r="69" spans="2:10" ht="20.100000000000001" customHeight="1" thickBot="1" x14ac:dyDescent="0.25">
      <c r="B69" s="4" t="s">
        <v>46</v>
      </c>
      <c r="C69" s="5">
        <v>8911</v>
      </c>
      <c r="D69" s="5">
        <v>9334</v>
      </c>
      <c r="E69" s="6">
        <f t="shared" ref="E69:E75" si="6">IF(C69&gt;0,(D69-C69)/C69,"-")</f>
        <v>4.746941981820222E-2</v>
      </c>
    </row>
    <row r="70" spans="2:10" ht="20.100000000000001" customHeight="1" thickBot="1" x14ac:dyDescent="0.25">
      <c r="B70" s="4" t="s">
        <v>44</v>
      </c>
      <c r="C70" s="5">
        <v>97</v>
      </c>
      <c r="D70" s="5">
        <v>80</v>
      </c>
      <c r="E70" s="6">
        <f t="shared" si="6"/>
        <v>-0.17525773195876287</v>
      </c>
    </row>
    <row r="71" spans="2:10" ht="20.100000000000001" customHeight="1" thickBot="1" x14ac:dyDescent="0.25">
      <c r="B71" s="4" t="s">
        <v>47</v>
      </c>
      <c r="C71" s="5">
        <v>11017</v>
      </c>
      <c r="D71" s="5">
        <v>11108</v>
      </c>
      <c r="E71" s="6">
        <f t="shared" si="6"/>
        <v>8.2599618770990285E-3</v>
      </c>
    </row>
    <row r="72" spans="2:10" ht="20.100000000000001" customHeight="1" thickBot="1" x14ac:dyDescent="0.25">
      <c r="B72" s="4" t="s">
        <v>48</v>
      </c>
      <c r="C72" s="5">
        <v>5887</v>
      </c>
      <c r="D72" s="5">
        <v>6044</v>
      </c>
      <c r="E72" s="6">
        <f t="shared" si="6"/>
        <v>2.6668931544080177E-2</v>
      </c>
    </row>
    <row r="73" spans="2:10" ht="20.100000000000001" customHeight="1" thickBot="1" x14ac:dyDescent="0.25">
      <c r="B73" s="4" t="s">
        <v>49</v>
      </c>
      <c r="C73" s="5">
        <v>889</v>
      </c>
      <c r="D73" s="5">
        <v>682</v>
      </c>
      <c r="E73" s="6">
        <f t="shared" si="6"/>
        <v>-0.23284589426321708</v>
      </c>
    </row>
    <row r="74" spans="2:10" ht="20.100000000000001" customHeight="1" thickBot="1" x14ac:dyDescent="0.25">
      <c r="B74" s="4" t="s">
        <v>50</v>
      </c>
      <c r="C74" s="5">
        <v>0</v>
      </c>
      <c r="D74" s="5">
        <v>0</v>
      </c>
      <c r="E74" s="6" t="str">
        <f t="shared" si="6"/>
        <v>-</v>
      </c>
    </row>
    <row r="75" spans="2:10" ht="20.100000000000001" customHeight="1" thickBot="1" x14ac:dyDescent="0.25">
      <c r="B75" s="4" t="s">
        <v>51</v>
      </c>
      <c r="C75" s="5">
        <v>13</v>
      </c>
      <c r="D75" s="5">
        <v>31</v>
      </c>
      <c r="E75" s="6">
        <f t="shared" si="6"/>
        <v>1.3846153846153846</v>
      </c>
    </row>
    <row r="76" spans="2:10" x14ac:dyDescent="0.2">
      <c r="B76" s="9"/>
      <c r="C76" s="9"/>
      <c r="D76" s="9"/>
      <c r="E76" s="9"/>
      <c r="F76" s="9"/>
      <c r="G76" s="9"/>
      <c r="H76" s="9"/>
      <c r="I76" s="9"/>
      <c r="J76" s="9"/>
    </row>
    <row r="77" spans="2:10" x14ac:dyDescent="0.2">
      <c r="B77" s="9"/>
      <c r="C77" s="9"/>
      <c r="D77" s="9"/>
      <c r="E77" s="9"/>
      <c r="F77" s="9"/>
      <c r="G77" s="9"/>
      <c r="H77" s="9"/>
      <c r="I77" s="9"/>
      <c r="J77" s="9"/>
    </row>
    <row r="87" spans="2:5" ht="42.75" customHeight="1" thickBot="1" x14ac:dyDescent="0.25">
      <c r="C87" s="8">
        <v>2017</v>
      </c>
      <c r="D87" s="8">
        <v>2018</v>
      </c>
      <c r="E87" s="8" t="s">
        <v>27</v>
      </c>
    </row>
    <row r="88" spans="2:5" ht="29.25" thickBot="1" x14ac:dyDescent="0.25">
      <c r="B88" s="4" t="s">
        <v>52</v>
      </c>
      <c r="C88" s="5">
        <v>1141</v>
      </c>
      <c r="D88" s="5">
        <v>1173</v>
      </c>
      <c r="E88" s="6">
        <f>IF(C88&gt;0,(D88-C88)/C88,"-")</f>
        <v>2.8045574057843997E-2</v>
      </c>
    </row>
    <row r="89" spans="2:5" ht="29.25" thickBot="1" x14ac:dyDescent="0.25">
      <c r="B89" s="4" t="s">
        <v>53</v>
      </c>
      <c r="C89" s="5">
        <v>1038</v>
      </c>
      <c r="D89" s="5">
        <v>1093</v>
      </c>
      <c r="E89" s="6">
        <f t="shared" ref="E89:E91" si="7">IF(C89&gt;0,(D89-C89)/C89,"-")</f>
        <v>5.2986512524084775E-2</v>
      </c>
    </row>
    <row r="90" spans="2:5" ht="29.25" customHeight="1" thickBot="1" x14ac:dyDescent="0.25">
      <c r="B90" s="4" t="s">
        <v>54</v>
      </c>
      <c r="C90" s="5">
        <v>2490</v>
      </c>
      <c r="D90" s="5">
        <v>2458</v>
      </c>
      <c r="E90" s="6">
        <f t="shared" si="7"/>
        <v>-1.285140562248996E-2</v>
      </c>
    </row>
    <row r="91" spans="2:5" ht="29.25" customHeight="1" thickBot="1" x14ac:dyDescent="0.25">
      <c r="B91" s="4" t="s">
        <v>55</v>
      </c>
      <c r="C91" s="6">
        <f>(C88+C89)/(C88+C89+C90)</f>
        <v>0.46669522381666312</v>
      </c>
      <c r="D91" s="6">
        <f>(D88+D89)/(D88+D89+D90)</f>
        <v>0.47967823878069432</v>
      </c>
      <c r="E91" s="6">
        <f t="shared" si="7"/>
        <v>2.7819043995897973E-2</v>
      </c>
    </row>
    <row r="97" spans="2:5" ht="42.75" customHeight="1" thickBot="1" x14ac:dyDescent="0.25">
      <c r="C97" s="8">
        <v>2017</v>
      </c>
      <c r="D97" s="8">
        <v>2018</v>
      </c>
      <c r="E97" s="8" t="s">
        <v>27</v>
      </c>
    </row>
    <row r="98" spans="2:5" ht="20.100000000000001" customHeight="1" thickBot="1" x14ac:dyDescent="0.25">
      <c r="B98" s="4" t="s">
        <v>39</v>
      </c>
      <c r="C98" s="5">
        <v>4721</v>
      </c>
      <c r="D98" s="5">
        <v>4783</v>
      </c>
      <c r="E98" s="6">
        <f>IF(C98&gt;0,(D98-C98)/C98,"-")</f>
        <v>1.3132810845159923E-2</v>
      </c>
    </row>
    <row r="99" spans="2:5" ht="20.100000000000001" customHeight="1" thickBot="1" x14ac:dyDescent="0.25">
      <c r="B99" s="4" t="s">
        <v>42</v>
      </c>
      <c r="C99" s="5">
        <v>1395</v>
      </c>
      <c r="D99" s="5">
        <v>1419</v>
      </c>
      <c r="E99" s="6">
        <f t="shared" ref="E99:E103" si="8">IF(C99&gt;0,(D99-C99)/C99,"-")</f>
        <v>1.7204301075268817E-2</v>
      </c>
    </row>
    <row r="100" spans="2:5" ht="20.100000000000001" customHeight="1" thickBot="1" x14ac:dyDescent="0.25">
      <c r="B100" s="4" t="s">
        <v>43</v>
      </c>
      <c r="C100" s="5">
        <v>795</v>
      </c>
      <c r="D100" s="5">
        <v>863</v>
      </c>
      <c r="E100" s="6">
        <f t="shared" si="8"/>
        <v>8.5534591194968548E-2</v>
      </c>
    </row>
    <row r="101" spans="2:5" ht="20.100000000000001" customHeight="1" thickBot="1" x14ac:dyDescent="0.25">
      <c r="B101" s="4" t="s">
        <v>99</v>
      </c>
      <c r="C101" s="6">
        <f>(C99+C100)/C98</f>
        <v>0.4638847701758102</v>
      </c>
      <c r="D101" s="6">
        <f>(D99+D100)/D98</f>
        <v>0.4771064185657537</v>
      </c>
      <c r="E101" s="6">
        <f t="shared" si="8"/>
        <v>2.8502010068001484E-2</v>
      </c>
    </row>
    <row r="102" spans="2:5" ht="20.100000000000001" customHeight="1" thickBot="1" x14ac:dyDescent="0.25">
      <c r="B102" s="4" t="s">
        <v>40</v>
      </c>
      <c r="C102" s="6">
        <v>0.44826478149100257</v>
      </c>
      <c r="D102" s="6">
        <v>0.47237017310252993</v>
      </c>
      <c r="E102" s="6">
        <f t="shared" si="8"/>
        <v>5.377489512191623E-2</v>
      </c>
    </row>
    <row r="103" spans="2:5" ht="20.100000000000001" customHeight="1" thickBot="1" x14ac:dyDescent="0.25">
      <c r="B103" s="4" t="s">
        <v>41</v>
      </c>
      <c r="C103" s="6">
        <v>0.49409571162212557</v>
      </c>
      <c r="D103" s="6">
        <v>0.48510399100618323</v>
      </c>
      <c r="E103" s="6">
        <f t="shared" si="8"/>
        <v>-1.8198337699435491E-2</v>
      </c>
    </row>
    <row r="109" spans="2:5" ht="42.75" customHeight="1" thickBot="1" x14ac:dyDescent="0.25">
      <c r="C109" s="8">
        <v>2017</v>
      </c>
      <c r="D109" s="8">
        <v>2018</v>
      </c>
      <c r="E109" s="8" t="s">
        <v>27</v>
      </c>
    </row>
    <row r="110" spans="2:5" ht="15" thickBot="1" x14ac:dyDescent="0.25">
      <c r="B110" s="4" t="s">
        <v>56</v>
      </c>
      <c r="C110" s="5">
        <v>5197</v>
      </c>
      <c r="D110" s="5">
        <v>5233</v>
      </c>
      <c r="E110" s="6">
        <f>IF(C110&gt;0,(D110-C110)/C110,"-")</f>
        <v>6.9270733115258804E-3</v>
      </c>
    </row>
    <row r="111" spans="2:5" ht="15" thickBot="1" x14ac:dyDescent="0.25">
      <c r="B111" s="4" t="s">
        <v>57</v>
      </c>
      <c r="C111" s="5">
        <v>2107</v>
      </c>
      <c r="D111" s="5">
        <v>2103</v>
      </c>
      <c r="E111" s="6">
        <f t="shared" ref="E111:E112" si="9">IF(C111&gt;0,(D111-C111)/C111,"-")</f>
        <v>-1.8984337921214998E-3</v>
      </c>
    </row>
    <row r="112" spans="2:5" ht="15" thickBot="1" x14ac:dyDescent="0.25">
      <c r="B112" s="4" t="s">
        <v>58</v>
      </c>
      <c r="C112" s="5">
        <v>3090</v>
      </c>
      <c r="D112" s="5">
        <v>3130</v>
      </c>
      <c r="E112" s="6">
        <f t="shared" si="9"/>
        <v>1.2944983818770227E-2</v>
      </c>
    </row>
    <row r="113" spans="2:14" x14ac:dyDescent="0.2">
      <c r="B113" s="9"/>
      <c r="C113" s="9"/>
      <c r="D113" s="9"/>
      <c r="E113" s="9"/>
      <c r="F113" s="9"/>
      <c r="G113" s="9"/>
      <c r="H113" s="9"/>
      <c r="I113" s="9"/>
      <c r="J113" s="9"/>
    </row>
    <row r="114" spans="2:14" x14ac:dyDescent="0.2">
      <c r="B114" s="9"/>
      <c r="C114" s="9"/>
      <c r="D114" s="9"/>
      <c r="E114" s="9"/>
      <c r="F114" s="9"/>
      <c r="G114" s="9"/>
      <c r="H114" s="9"/>
      <c r="I114" s="9"/>
      <c r="J114" s="9"/>
    </row>
    <row r="124" spans="2:14" ht="26.25" customHeight="1" x14ac:dyDescent="0.2">
      <c r="C124" s="26">
        <v>2017</v>
      </c>
      <c r="D124" s="26"/>
      <c r="E124" s="26"/>
      <c r="F124" s="27"/>
      <c r="G124" s="28">
        <v>2018</v>
      </c>
      <c r="H124" s="26"/>
      <c r="I124" s="26"/>
      <c r="J124" s="27"/>
      <c r="K124" s="29" t="s">
        <v>59</v>
      </c>
      <c r="L124" s="30"/>
      <c r="M124" s="30"/>
      <c r="N124" s="30"/>
    </row>
    <row r="125" spans="2:14" ht="29.25" customHeight="1" thickBot="1" x14ac:dyDescent="0.25">
      <c r="C125" s="11" t="s">
        <v>60</v>
      </c>
      <c r="D125" s="12" t="s">
        <v>61</v>
      </c>
      <c r="E125" s="12" t="s">
        <v>62</v>
      </c>
      <c r="F125" s="12" t="s">
        <v>63</v>
      </c>
      <c r="G125" s="11" t="s">
        <v>60</v>
      </c>
      <c r="H125" s="12" t="s">
        <v>61</v>
      </c>
      <c r="I125" s="12" t="s">
        <v>62</v>
      </c>
      <c r="J125" s="12" t="s">
        <v>63</v>
      </c>
      <c r="K125" s="11" t="s">
        <v>60</v>
      </c>
      <c r="L125" s="12" t="s">
        <v>61</v>
      </c>
      <c r="M125" s="12" t="s">
        <v>62</v>
      </c>
      <c r="N125" s="12" t="s">
        <v>63</v>
      </c>
    </row>
    <row r="126" spans="2:14" ht="15" thickBot="1" x14ac:dyDescent="0.25">
      <c r="B126" s="4" t="s">
        <v>64</v>
      </c>
      <c r="C126" s="10">
        <v>35</v>
      </c>
      <c r="D126" s="10">
        <v>3</v>
      </c>
      <c r="E126" s="10">
        <v>3</v>
      </c>
      <c r="F126" s="10">
        <v>41</v>
      </c>
      <c r="G126" s="10">
        <v>29</v>
      </c>
      <c r="H126" s="10">
        <v>4</v>
      </c>
      <c r="I126" s="10">
        <v>11</v>
      </c>
      <c r="J126" s="10">
        <v>44</v>
      </c>
      <c r="K126" s="6">
        <f>IF(C126=0,"-",(G126-C126)/C126)</f>
        <v>-0.17142857142857143</v>
      </c>
      <c r="L126" s="6">
        <f t="shared" ref="L126:N131" si="10">IF(D126=0,"-",(H126-D126)/D126)</f>
        <v>0.33333333333333331</v>
      </c>
      <c r="M126" s="6">
        <f t="shared" si="10"/>
        <v>2.6666666666666665</v>
      </c>
      <c r="N126" s="6">
        <f t="shared" si="10"/>
        <v>7.3170731707317069E-2</v>
      </c>
    </row>
    <row r="127" spans="2:14" ht="15" thickBot="1" x14ac:dyDescent="0.25">
      <c r="B127" s="4" t="s">
        <v>65</v>
      </c>
      <c r="C127" s="10">
        <v>13</v>
      </c>
      <c r="D127" s="10">
        <v>3</v>
      </c>
      <c r="E127" s="10">
        <v>0</v>
      </c>
      <c r="F127" s="10">
        <v>16</v>
      </c>
      <c r="G127" s="10">
        <v>15</v>
      </c>
      <c r="H127" s="10">
        <v>1</v>
      </c>
      <c r="I127" s="10">
        <v>0</v>
      </c>
      <c r="J127" s="10">
        <v>16</v>
      </c>
      <c r="K127" s="6">
        <f t="shared" ref="K127:K131" si="11">IF(C127=0,"-",(G127-C127)/C127)</f>
        <v>0.15384615384615385</v>
      </c>
      <c r="L127" s="6">
        <f t="shared" si="10"/>
        <v>-0.66666666666666663</v>
      </c>
      <c r="M127" s="6" t="str">
        <f t="shared" si="10"/>
        <v>-</v>
      </c>
      <c r="N127" s="6">
        <f t="shared" si="10"/>
        <v>0</v>
      </c>
    </row>
    <row r="128" spans="2:14" ht="15" thickBot="1" x14ac:dyDescent="0.25">
      <c r="B128" s="4" t="s">
        <v>66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6" t="str">
        <f t="shared" si="11"/>
        <v>-</v>
      </c>
      <c r="L128" s="6" t="str">
        <f t="shared" si="10"/>
        <v>-</v>
      </c>
      <c r="M128" s="6" t="str">
        <f t="shared" si="10"/>
        <v>-</v>
      </c>
      <c r="N128" s="6" t="str">
        <f t="shared" si="10"/>
        <v>-</v>
      </c>
    </row>
    <row r="129" spans="2:14" ht="15" thickBot="1" x14ac:dyDescent="0.25">
      <c r="B129" s="7" t="s">
        <v>67</v>
      </c>
      <c r="C129" s="10">
        <v>3</v>
      </c>
      <c r="D129" s="10">
        <v>0</v>
      </c>
      <c r="E129" s="10">
        <v>0</v>
      </c>
      <c r="F129" s="10">
        <v>3</v>
      </c>
      <c r="G129" s="10">
        <v>3</v>
      </c>
      <c r="H129" s="10">
        <v>0</v>
      </c>
      <c r="I129" s="10">
        <v>0</v>
      </c>
      <c r="J129" s="10">
        <v>3</v>
      </c>
      <c r="K129" s="6">
        <f t="shared" si="11"/>
        <v>0</v>
      </c>
      <c r="L129" s="6" t="str">
        <f t="shared" si="10"/>
        <v>-</v>
      </c>
      <c r="M129" s="6" t="str">
        <f t="shared" si="10"/>
        <v>-</v>
      </c>
      <c r="N129" s="6">
        <f t="shared" si="10"/>
        <v>0</v>
      </c>
    </row>
    <row r="130" spans="2:14" ht="15" thickBot="1" x14ac:dyDescent="0.25">
      <c r="B130" s="4" t="s">
        <v>68</v>
      </c>
      <c r="C130" s="10">
        <v>10</v>
      </c>
      <c r="D130" s="10">
        <v>0</v>
      </c>
      <c r="E130" s="10">
        <v>0</v>
      </c>
      <c r="F130" s="10">
        <v>10</v>
      </c>
      <c r="G130" s="10">
        <v>12</v>
      </c>
      <c r="H130" s="10">
        <v>0</v>
      </c>
      <c r="I130" s="10">
        <v>0</v>
      </c>
      <c r="J130" s="10">
        <v>12</v>
      </c>
      <c r="K130" s="6">
        <f t="shared" si="11"/>
        <v>0.2</v>
      </c>
      <c r="L130" s="6" t="str">
        <f t="shared" si="10"/>
        <v>-</v>
      </c>
      <c r="M130" s="6" t="str">
        <f t="shared" si="10"/>
        <v>-</v>
      </c>
      <c r="N130" s="6">
        <f t="shared" si="10"/>
        <v>0.2</v>
      </c>
    </row>
    <row r="131" spans="2:14" ht="15" thickBot="1" x14ac:dyDescent="0.25">
      <c r="B131" s="4" t="s">
        <v>69</v>
      </c>
      <c r="C131" s="10">
        <v>61</v>
      </c>
      <c r="D131" s="10">
        <v>6</v>
      </c>
      <c r="E131" s="10">
        <v>3</v>
      </c>
      <c r="F131" s="10">
        <v>70</v>
      </c>
      <c r="G131" s="10">
        <v>59</v>
      </c>
      <c r="H131" s="10">
        <v>5</v>
      </c>
      <c r="I131" s="10">
        <v>11</v>
      </c>
      <c r="J131" s="10">
        <v>75</v>
      </c>
      <c r="K131" s="6">
        <f t="shared" si="11"/>
        <v>-3.2786885245901641E-2</v>
      </c>
      <c r="L131" s="6">
        <f t="shared" si="10"/>
        <v>-0.16666666666666666</v>
      </c>
      <c r="M131" s="6">
        <f t="shared" si="10"/>
        <v>2.6666666666666665</v>
      </c>
      <c r="N131" s="6">
        <f t="shared" si="10"/>
        <v>7.1428571428571425E-2</v>
      </c>
    </row>
    <row r="132" spans="2:14" ht="15" thickBot="1" x14ac:dyDescent="0.25">
      <c r="B132" s="4" t="s">
        <v>37</v>
      </c>
      <c r="C132" s="6">
        <f>IF(C126=0,"-",C126/(C126+C127))</f>
        <v>0.72916666666666663</v>
      </c>
      <c r="D132" s="6">
        <f>IF(D126=0,"-",D126/(D126+D127))</f>
        <v>0.5</v>
      </c>
      <c r="E132" s="6">
        <f t="shared" ref="E132:J132" si="12">IF(E126=0,"-",E126/(E126+E127))</f>
        <v>1</v>
      </c>
      <c r="F132" s="6">
        <f t="shared" si="12"/>
        <v>0.7192982456140351</v>
      </c>
      <c r="G132" s="6">
        <f t="shared" si="12"/>
        <v>0.65909090909090906</v>
      </c>
      <c r="H132" s="6">
        <f t="shared" si="12"/>
        <v>0.8</v>
      </c>
      <c r="I132" s="6">
        <f t="shared" si="12"/>
        <v>1</v>
      </c>
      <c r="J132" s="6">
        <f t="shared" si="12"/>
        <v>0.73333333333333328</v>
      </c>
      <c r="K132" s="6">
        <f>IF(OR(C132="-",G132="-"),"-",(G132-C132)/C132)</f>
        <v>-9.6103896103896094E-2</v>
      </c>
      <c r="L132" s="6">
        <f t="shared" ref="L132:N133" si="13">IF(OR(D132="-",H132="-"),"-",(H132-D132)/D132)</f>
        <v>0.60000000000000009</v>
      </c>
      <c r="M132" s="6">
        <f t="shared" si="13"/>
        <v>0</v>
      </c>
      <c r="N132" s="6">
        <f t="shared" si="13"/>
        <v>1.9512195121951126E-2</v>
      </c>
    </row>
    <row r="133" spans="2:14" ht="15" thickBot="1" x14ac:dyDescent="0.25">
      <c r="B133" s="4" t="s">
        <v>38</v>
      </c>
      <c r="C133" s="6">
        <f>IF(C129=0,"-",C129/(C128+C129))</f>
        <v>1</v>
      </c>
      <c r="D133" s="6" t="str">
        <f t="shared" ref="D133:J133" si="14">IF(D129=0,"-",D129/(D128+D129))</f>
        <v>-</v>
      </c>
      <c r="E133" s="6" t="str">
        <f t="shared" si="14"/>
        <v>-</v>
      </c>
      <c r="F133" s="6">
        <f t="shared" si="14"/>
        <v>1</v>
      </c>
      <c r="G133" s="6">
        <f t="shared" si="14"/>
        <v>1</v>
      </c>
      <c r="H133" s="6" t="str">
        <f t="shared" si="14"/>
        <v>-</v>
      </c>
      <c r="I133" s="6" t="str">
        <f t="shared" si="14"/>
        <v>-</v>
      </c>
      <c r="J133" s="6">
        <f t="shared" si="14"/>
        <v>1</v>
      </c>
      <c r="K133" s="6">
        <f>IF(OR(C133="-",G133="-"),"-",(G133-C133)/C133)</f>
        <v>0</v>
      </c>
      <c r="L133" s="6" t="str">
        <f t="shared" si="13"/>
        <v>-</v>
      </c>
      <c r="M133" s="6" t="str">
        <f t="shared" si="13"/>
        <v>-</v>
      </c>
      <c r="N133" s="6">
        <f t="shared" si="13"/>
        <v>0</v>
      </c>
    </row>
    <row r="134" spans="2:14" x14ac:dyDescent="0.2">
      <c r="C134" s="13"/>
    </row>
    <row r="135" spans="2:14" x14ac:dyDescent="0.2">
      <c r="C135" s="13"/>
      <c r="M135" s="14"/>
    </row>
    <row r="136" spans="2:14" x14ac:dyDescent="0.2">
      <c r="C136" s="13"/>
    </row>
    <row r="139" spans="2:14" ht="29.25" customHeight="1" x14ac:dyDescent="0.2">
      <c r="C139" s="26">
        <v>2017</v>
      </c>
      <c r="D139" s="26"/>
      <c r="E139" s="26"/>
      <c r="F139" s="27"/>
      <c r="G139" s="28">
        <v>2018</v>
      </c>
      <c r="H139" s="26"/>
      <c r="I139" s="26"/>
      <c r="J139" s="27"/>
      <c r="K139" s="29" t="s">
        <v>59</v>
      </c>
      <c r="L139" s="30"/>
      <c r="M139" s="30"/>
      <c r="N139" s="30"/>
    </row>
    <row r="140" spans="2:14" ht="57.75" customHeight="1" thickBot="1" x14ac:dyDescent="0.25">
      <c r="C140" s="12" t="s">
        <v>61</v>
      </c>
      <c r="D140" s="12" t="s">
        <v>71</v>
      </c>
      <c r="E140" s="12" t="s">
        <v>70</v>
      </c>
      <c r="F140" s="12" t="s">
        <v>63</v>
      </c>
      <c r="G140" s="12" t="s">
        <v>61</v>
      </c>
      <c r="H140" s="12" t="s">
        <v>71</v>
      </c>
      <c r="I140" s="12" t="s">
        <v>70</v>
      </c>
      <c r="J140" s="12" t="s">
        <v>63</v>
      </c>
      <c r="K140" s="12" t="s">
        <v>61</v>
      </c>
      <c r="L140" s="12" t="s">
        <v>71</v>
      </c>
      <c r="M140" s="12" t="s">
        <v>70</v>
      </c>
      <c r="N140" s="12" t="s">
        <v>63</v>
      </c>
    </row>
    <row r="141" spans="2:14" ht="15" thickBot="1" x14ac:dyDescent="0.25">
      <c r="B141" s="4" t="s">
        <v>72</v>
      </c>
      <c r="C141" s="10">
        <v>180</v>
      </c>
      <c r="D141" s="10">
        <v>1</v>
      </c>
      <c r="E141" s="10">
        <v>23</v>
      </c>
      <c r="F141" s="10">
        <v>204</v>
      </c>
      <c r="G141" s="10">
        <v>145</v>
      </c>
      <c r="H141" s="10">
        <v>0</v>
      </c>
      <c r="I141" s="10">
        <v>9</v>
      </c>
      <c r="J141" s="10">
        <v>154</v>
      </c>
      <c r="K141" s="6">
        <f>IF(C141=0,"-",(G141-C141)/C141)</f>
        <v>-0.19444444444444445</v>
      </c>
      <c r="L141" s="6">
        <f t="shared" ref="L141:N145" si="15">IF(D141=0,"-",(H141-D141)/D141)</f>
        <v>-1</v>
      </c>
      <c r="M141" s="6">
        <f t="shared" si="15"/>
        <v>-0.60869565217391308</v>
      </c>
      <c r="N141" s="6">
        <f t="shared" si="15"/>
        <v>-0.24509803921568626</v>
      </c>
    </row>
    <row r="142" spans="2:14" ht="15" thickBot="1" x14ac:dyDescent="0.25">
      <c r="B142" s="4" t="s">
        <v>73</v>
      </c>
      <c r="C142" s="10">
        <v>41</v>
      </c>
      <c r="D142" s="10">
        <v>0</v>
      </c>
      <c r="E142" s="10">
        <v>4</v>
      </c>
      <c r="F142" s="10">
        <v>45</v>
      </c>
      <c r="G142" s="10">
        <v>112</v>
      </c>
      <c r="H142" s="10">
        <v>0</v>
      </c>
      <c r="I142" s="10">
        <v>7</v>
      </c>
      <c r="J142" s="10">
        <v>119</v>
      </c>
      <c r="K142" s="6">
        <f t="shared" ref="K142:K145" si="16">IF(C142=0,"-",(G142-C142)/C142)</f>
        <v>1.7317073170731707</v>
      </c>
      <c r="L142" s="6" t="str">
        <f t="shared" si="15"/>
        <v>-</v>
      </c>
      <c r="M142" s="6">
        <f t="shared" si="15"/>
        <v>0.75</v>
      </c>
      <c r="N142" s="6">
        <f t="shared" si="15"/>
        <v>1.6444444444444444</v>
      </c>
    </row>
    <row r="143" spans="2:14" ht="15" thickBot="1" x14ac:dyDescent="0.25">
      <c r="B143" s="4" t="s">
        <v>74</v>
      </c>
      <c r="C143" s="10">
        <v>669</v>
      </c>
      <c r="D143" s="10">
        <v>2</v>
      </c>
      <c r="E143" s="10">
        <v>79</v>
      </c>
      <c r="F143" s="10">
        <v>750</v>
      </c>
      <c r="G143" s="10">
        <v>816</v>
      </c>
      <c r="H143" s="10">
        <v>0</v>
      </c>
      <c r="I143" s="10">
        <v>50</v>
      </c>
      <c r="J143" s="10">
        <v>866</v>
      </c>
      <c r="K143" s="6">
        <f t="shared" si="16"/>
        <v>0.21973094170403587</v>
      </c>
      <c r="L143" s="6">
        <f t="shared" si="15"/>
        <v>-1</v>
      </c>
      <c r="M143" s="6">
        <f t="shared" si="15"/>
        <v>-0.36708860759493672</v>
      </c>
      <c r="N143" s="6">
        <f t="shared" si="15"/>
        <v>0.15466666666666667</v>
      </c>
    </row>
    <row r="144" spans="2:14" ht="15" thickBot="1" x14ac:dyDescent="0.25">
      <c r="B144" s="4" t="s">
        <v>75</v>
      </c>
      <c r="C144" s="10">
        <v>246</v>
      </c>
      <c r="D144" s="10">
        <v>0</v>
      </c>
      <c r="E144" s="10">
        <v>35</v>
      </c>
      <c r="F144" s="10">
        <v>281</v>
      </c>
      <c r="G144" s="10">
        <v>345</v>
      </c>
      <c r="H144" s="10">
        <v>0</v>
      </c>
      <c r="I144" s="10">
        <v>29</v>
      </c>
      <c r="J144" s="10">
        <v>374</v>
      </c>
      <c r="K144" s="6">
        <f t="shared" si="16"/>
        <v>0.40243902439024393</v>
      </c>
      <c r="L144" s="6" t="str">
        <f t="shared" si="15"/>
        <v>-</v>
      </c>
      <c r="M144" s="6">
        <f t="shared" si="15"/>
        <v>-0.17142857142857143</v>
      </c>
      <c r="N144" s="6">
        <f t="shared" si="15"/>
        <v>0.33096085409252668</v>
      </c>
    </row>
    <row r="145" spans="2:14" ht="15" thickBot="1" x14ac:dyDescent="0.25">
      <c r="B145" s="4" t="s">
        <v>76</v>
      </c>
      <c r="C145" s="10">
        <v>11</v>
      </c>
      <c r="D145" s="10">
        <v>1</v>
      </c>
      <c r="E145" s="10">
        <v>1</v>
      </c>
      <c r="F145" s="10">
        <v>13</v>
      </c>
      <c r="G145" s="10">
        <v>13</v>
      </c>
      <c r="H145" s="10">
        <v>0</v>
      </c>
      <c r="I145" s="10">
        <v>4</v>
      </c>
      <c r="J145" s="10">
        <v>17</v>
      </c>
      <c r="K145" s="6">
        <f t="shared" si="16"/>
        <v>0.18181818181818182</v>
      </c>
      <c r="L145" s="6">
        <f t="shared" si="15"/>
        <v>-1</v>
      </c>
      <c r="M145" s="6">
        <f t="shared" si="15"/>
        <v>3</v>
      </c>
      <c r="N145" s="6">
        <f t="shared" si="15"/>
        <v>0.30769230769230771</v>
      </c>
    </row>
    <row r="146" spans="2:14" ht="15" thickBot="1" x14ac:dyDescent="0.25">
      <c r="B146" s="7" t="s">
        <v>69</v>
      </c>
      <c r="C146" s="10">
        <v>1147</v>
      </c>
      <c r="D146" s="10">
        <v>4</v>
      </c>
      <c r="E146" s="10">
        <v>142</v>
      </c>
      <c r="F146" s="10">
        <v>1293</v>
      </c>
      <c r="G146" s="10">
        <v>1431</v>
      </c>
      <c r="H146" s="10">
        <v>0</v>
      </c>
      <c r="I146" s="10">
        <v>99</v>
      </c>
      <c r="J146" s="10">
        <v>1530</v>
      </c>
      <c r="K146" s="6">
        <f t="shared" ref="K146" si="17">IF(C146=0,"-",(G146-C146)/C146)</f>
        <v>0.24760244115082825</v>
      </c>
      <c r="L146" s="6">
        <f t="shared" ref="L146" si="18">IF(D146=0,"-",(H146-D146)/D146)</f>
        <v>-1</v>
      </c>
      <c r="M146" s="6">
        <f t="shared" ref="M146" si="19">IF(E146=0,"-",(I146-E146)/E146)</f>
        <v>-0.30281690140845069</v>
      </c>
      <c r="N146" s="6">
        <f t="shared" ref="N146" si="20">IF(F146=0,"-",(J146-F146)/F146)</f>
        <v>0.18329466357308585</v>
      </c>
    </row>
    <row r="147" spans="2:14" ht="29.25" thickBot="1" x14ac:dyDescent="0.25">
      <c r="B147" s="7" t="s">
        <v>77</v>
      </c>
      <c r="C147" s="6">
        <f t="shared" ref="C147:J148" si="21">IF(C141=0,"-",(C141/(C141+C143)))</f>
        <v>0.21201413427561838</v>
      </c>
      <c r="D147" s="6">
        <f t="shared" si="21"/>
        <v>0.33333333333333331</v>
      </c>
      <c r="E147" s="6">
        <f t="shared" si="21"/>
        <v>0.22549019607843138</v>
      </c>
      <c r="F147" s="6">
        <f t="shared" si="21"/>
        <v>0.21383647798742139</v>
      </c>
      <c r="G147" s="6">
        <f t="shared" si="21"/>
        <v>0.15088449531737774</v>
      </c>
      <c r="H147" s="6" t="str">
        <f t="shared" si="21"/>
        <v>-</v>
      </c>
      <c r="I147" s="6">
        <f t="shared" si="21"/>
        <v>0.15254237288135594</v>
      </c>
      <c r="J147" s="6">
        <f t="shared" si="21"/>
        <v>0.15098039215686274</v>
      </c>
      <c r="K147" s="6">
        <f>IF(OR(C147="-",G147="-"),"-",(G147-C147)/C147)</f>
        <v>-0.28832813041970168</v>
      </c>
      <c r="L147" s="6" t="str">
        <f t="shared" ref="L147:N148" si="22">IF(OR(D147="-",H147="-"),"-",(H147-D147)/D147)</f>
        <v>-</v>
      </c>
      <c r="M147" s="6">
        <f t="shared" si="22"/>
        <v>-0.32350773765659541</v>
      </c>
      <c r="N147" s="6">
        <f t="shared" si="22"/>
        <v>-0.29394463667820075</v>
      </c>
    </row>
    <row r="148" spans="2:14" ht="29.25" thickBot="1" x14ac:dyDescent="0.25">
      <c r="B148" s="7" t="s">
        <v>78</v>
      </c>
      <c r="C148" s="6">
        <f t="shared" si="21"/>
        <v>0.14285714285714285</v>
      </c>
      <c r="D148" s="6" t="str">
        <f t="shared" si="21"/>
        <v>-</v>
      </c>
      <c r="E148" s="6">
        <f t="shared" si="21"/>
        <v>0.10256410256410256</v>
      </c>
      <c r="F148" s="6">
        <f t="shared" si="21"/>
        <v>0.13803680981595093</v>
      </c>
      <c r="G148" s="6">
        <f t="shared" si="21"/>
        <v>0.24507658643326038</v>
      </c>
      <c r="H148" s="6" t="str">
        <f t="shared" si="21"/>
        <v>-</v>
      </c>
      <c r="I148" s="6">
        <f t="shared" si="21"/>
        <v>0.19444444444444445</v>
      </c>
      <c r="J148" s="6">
        <f t="shared" si="21"/>
        <v>0.2413793103448276</v>
      </c>
      <c r="K148" s="6">
        <f>IF(OR(C148="-",G148="-"),"-",(G148-C148)/C148)</f>
        <v>0.71553610503282283</v>
      </c>
      <c r="L148" s="6" t="str">
        <f t="shared" si="22"/>
        <v>-</v>
      </c>
      <c r="M148" s="6">
        <f t="shared" si="22"/>
        <v>0.89583333333333348</v>
      </c>
      <c r="N148" s="6">
        <f t="shared" si="22"/>
        <v>0.74865900383141759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2" spans="2:14" ht="14.25" x14ac:dyDescent="0.2">
      <c r="B152" s="7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</row>
    <row r="153" spans="2:14" ht="14.25" x14ac:dyDescent="0.2">
      <c r="B153" s="7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</row>
    <row r="154" spans="2:14" ht="29.25" customHeight="1" thickBot="1" x14ac:dyDescent="0.25">
      <c r="B154" s="7"/>
      <c r="C154" s="8">
        <v>2017</v>
      </c>
      <c r="D154" s="8">
        <v>2018</v>
      </c>
      <c r="E154" s="19" t="s">
        <v>59</v>
      </c>
    </row>
    <row r="155" spans="2:14" ht="15" thickBot="1" x14ac:dyDescent="0.25">
      <c r="B155" s="4" t="s">
        <v>95</v>
      </c>
      <c r="C155" s="20">
        <v>912</v>
      </c>
      <c r="D155" s="20">
        <v>1171</v>
      </c>
      <c r="E155" s="18">
        <f>IF(C155=0,"-",(D155-C155)/C155)</f>
        <v>0.28399122807017546</v>
      </c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15" thickBot="1" x14ac:dyDescent="0.25">
      <c r="B156" s="4" t="s">
        <v>96</v>
      </c>
      <c r="C156" s="20">
        <v>221</v>
      </c>
      <c r="D156" s="20">
        <v>238</v>
      </c>
      <c r="E156" s="18">
        <f t="shared" ref="E156:E157" si="23">IF(C156=0,"-",(D156-C156)/C156)</f>
        <v>7.6923076923076927E-2</v>
      </c>
      <c r="F156" s="18"/>
      <c r="G156" s="18"/>
      <c r="H156" s="18"/>
      <c r="I156" s="18"/>
      <c r="J156" s="18"/>
      <c r="K156" s="18"/>
      <c r="L156" s="18"/>
      <c r="M156" s="18"/>
      <c r="N156" s="18"/>
    </row>
    <row r="157" spans="2:14" ht="15" thickBot="1" x14ac:dyDescent="0.25">
      <c r="B157" s="4" t="s">
        <v>97</v>
      </c>
      <c r="C157" s="20">
        <v>6</v>
      </c>
      <c r="D157" s="20">
        <v>17</v>
      </c>
      <c r="E157" s="18">
        <f t="shared" si="23"/>
        <v>1.8333333333333333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98</v>
      </c>
      <c r="C158" s="18">
        <f>IF(C155=0,"-",C155/(C155+C156+C157))</f>
        <v>0.80070237050043902</v>
      </c>
      <c r="D158" s="18">
        <f>IF(D155=0,"-",D155/(D155+D156+D157))</f>
        <v>0.82117812061711082</v>
      </c>
      <c r="E158" s="18">
        <f>IF(OR(C158="-",D158="-"),"-",(D158-C158)/C158)</f>
        <v>2.557223616544866E-2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4.25" x14ac:dyDescent="0.2">
      <c r="B159" s="7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4.25" x14ac:dyDescent="0.2">
      <c r="B160" s="7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</row>
    <row r="164" spans="2:5" ht="42.75" customHeight="1" thickBot="1" x14ac:dyDescent="0.25">
      <c r="C164" s="8">
        <v>2017</v>
      </c>
      <c r="D164" s="8">
        <v>2018</v>
      </c>
      <c r="E164" s="8" t="s">
        <v>27</v>
      </c>
    </row>
    <row r="165" spans="2:5" ht="20.100000000000001" customHeight="1" thickBot="1" x14ac:dyDescent="0.25">
      <c r="B165" s="4" t="s">
        <v>39</v>
      </c>
      <c r="C165" s="5">
        <v>57</v>
      </c>
      <c r="D165" s="5">
        <v>60</v>
      </c>
      <c r="E165" s="6">
        <f>IF(C165=0,"-",(D165-C165)/C165)</f>
        <v>5.2631578947368418E-2</v>
      </c>
    </row>
    <row r="166" spans="2:5" ht="20.100000000000001" customHeight="1" thickBot="1" x14ac:dyDescent="0.25">
      <c r="B166" s="4" t="s">
        <v>42</v>
      </c>
      <c r="C166" s="5">
        <v>25</v>
      </c>
      <c r="D166" s="5">
        <v>25</v>
      </c>
      <c r="E166" s="6">
        <f t="shared" ref="E166:E167" si="24">IF(C166=0,"-",(D166-C166)/C166)</f>
        <v>0</v>
      </c>
    </row>
    <row r="167" spans="2:5" ht="20.100000000000001" customHeight="1" thickBot="1" x14ac:dyDescent="0.25">
      <c r="B167" s="4" t="s">
        <v>43</v>
      </c>
      <c r="C167" s="5">
        <v>16</v>
      </c>
      <c r="D167" s="5">
        <v>19</v>
      </c>
      <c r="E167" s="6">
        <f t="shared" si="24"/>
        <v>0.1875</v>
      </c>
    </row>
    <row r="168" spans="2:5" ht="20.100000000000001" customHeight="1" thickBot="1" x14ac:dyDescent="0.25">
      <c r="B168" s="4" t="s">
        <v>99</v>
      </c>
      <c r="C168" s="6">
        <f>IF(C165=0,"-",(C166+C167)/C165)</f>
        <v>0.7192982456140351</v>
      </c>
      <c r="D168" s="6">
        <f>IF(D165=0,"-",(D166+D167)/D165)</f>
        <v>0.73333333333333328</v>
      </c>
      <c r="E168" s="6">
        <f t="shared" ref="E168:E170" si="25">IF(OR(C168="-",D168="-"),"-",(D168-C168)/C168)</f>
        <v>1.9512195121951126E-2</v>
      </c>
    </row>
    <row r="169" spans="2:5" ht="20.100000000000001" customHeight="1" thickBot="1" x14ac:dyDescent="0.25">
      <c r="B169" s="4" t="s">
        <v>40</v>
      </c>
      <c r="C169" s="6">
        <v>0.67567567567567566</v>
      </c>
      <c r="D169" s="6">
        <v>0.67567567567567566</v>
      </c>
      <c r="E169" s="6">
        <f t="shared" si="25"/>
        <v>0</v>
      </c>
    </row>
    <row r="170" spans="2:5" ht="20.100000000000001" customHeight="1" thickBot="1" x14ac:dyDescent="0.25">
      <c r="B170" s="4" t="s">
        <v>41</v>
      </c>
      <c r="C170" s="6">
        <v>0.8</v>
      </c>
      <c r="D170" s="6">
        <v>0.82608695652173914</v>
      </c>
      <c r="E170" s="6">
        <f t="shared" si="25"/>
        <v>3.2608695652173864E-2</v>
      </c>
    </row>
    <row r="176" spans="2:5" ht="42.75" customHeight="1" thickBot="1" x14ac:dyDescent="0.25">
      <c r="C176" s="8">
        <v>2017</v>
      </c>
      <c r="D176" s="8">
        <v>2018</v>
      </c>
      <c r="E176" s="8" t="s">
        <v>27</v>
      </c>
    </row>
    <row r="177" spans="2:10" ht="15" thickBot="1" x14ac:dyDescent="0.25">
      <c r="B177" s="15" t="s">
        <v>82</v>
      </c>
      <c r="C177" s="5">
        <v>97</v>
      </c>
      <c r="D177" s="5">
        <v>104</v>
      </c>
      <c r="E177" s="6">
        <f>IF(C177=0,"-",(D177-C177)/C177)</f>
        <v>7.2164948453608241E-2</v>
      </c>
      <c r="H177" s="13"/>
    </row>
    <row r="178" spans="2:10" ht="15" thickBot="1" x14ac:dyDescent="0.25">
      <c r="B178" s="4" t="s">
        <v>44</v>
      </c>
      <c r="C178" s="5">
        <v>89</v>
      </c>
      <c r="D178" s="5">
        <v>75</v>
      </c>
      <c r="E178" s="6">
        <f t="shared" ref="E178:E184" si="26">IF(C178=0,"-",(D178-C178)/C178)</f>
        <v>-0.15730337078651685</v>
      </c>
      <c r="H178" s="13"/>
    </row>
    <row r="179" spans="2:10" ht="15" thickBot="1" x14ac:dyDescent="0.25">
      <c r="B179" s="4" t="s">
        <v>48</v>
      </c>
      <c r="C179" s="5">
        <v>6</v>
      </c>
      <c r="D179" s="5">
        <v>14</v>
      </c>
      <c r="E179" s="6">
        <f t="shared" si="26"/>
        <v>1.3333333333333333</v>
      </c>
      <c r="H179" s="13"/>
    </row>
    <row r="180" spans="2:10" ht="15" thickBot="1" x14ac:dyDescent="0.25">
      <c r="B180" s="4" t="s">
        <v>79</v>
      </c>
      <c r="C180" s="5">
        <v>2</v>
      </c>
      <c r="D180" s="5">
        <v>15</v>
      </c>
      <c r="E180" s="6">
        <f t="shared" si="26"/>
        <v>6.5</v>
      </c>
      <c r="H180" s="13"/>
    </row>
    <row r="181" spans="2:10" ht="15" thickBot="1" x14ac:dyDescent="0.25">
      <c r="B181" s="15" t="s">
        <v>80</v>
      </c>
      <c r="C181" s="5">
        <v>1383</v>
      </c>
      <c r="D181" s="5">
        <v>1487</v>
      </c>
      <c r="E181" s="6">
        <f t="shared" si="26"/>
        <v>7.5198843094721621E-2</v>
      </c>
      <c r="H181" s="13"/>
    </row>
    <row r="182" spans="2:10" ht="15" thickBot="1" x14ac:dyDescent="0.25">
      <c r="B182" s="4" t="s">
        <v>48</v>
      </c>
      <c r="C182" s="5">
        <v>1251</v>
      </c>
      <c r="D182" s="5">
        <v>1392</v>
      </c>
      <c r="E182" s="6">
        <f t="shared" si="26"/>
        <v>0.11270983213429256</v>
      </c>
      <c r="H182" s="13"/>
    </row>
    <row r="183" spans="2:10" ht="15" thickBot="1" x14ac:dyDescent="0.25">
      <c r="B183" s="4" t="s">
        <v>71</v>
      </c>
      <c r="C183" s="5">
        <v>3</v>
      </c>
      <c r="D183" s="5">
        <v>0</v>
      </c>
      <c r="E183" s="6">
        <f t="shared" si="26"/>
        <v>-1</v>
      </c>
      <c r="H183" s="13"/>
    </row>
    <row r="184" spans="2:10" ht="15" thickBot="1" x14ac:dyDescent="0.25">
      <c r="B184" s="4" t="s">
        <v>81</v>
      </c>
      <c r="C184" s="5">
        <v>129</v>
      </c>
      <c r="D184" s="5">
        <v>95</v>
      </c>
      <c r="E184" s="6">
        <f t="shared" si="26"/>
        <v>-0.26356589147286824</v>
      </c>
      <c r="H184" s="13"/>
    </row>
    <row r="185" spans="2:10" x14ac:dyDescent="0.2">
      <c r="B185" s="9"/>
      <c r="C185" s="9"/>
      <c r="D185" s="9"/>
      <c r="E185" s="9"/>
      <c r="F185" s="9"/>
      <c r="G185" s="9"/>
      <c r="H185" s="9"/>
      <c r="I185" s="9"/>
      <c r="J185" s="9"/>
    </row>
    <row r="186" spans="2:10" x14ac:dyDescent="0.2">
      <c r="B186" s="9"/>
      <c r="C186" s="9"/>
      <c r="D186" s="9"/>
      <c r="E186" s="9"/>
      <c r="F186" s="9"/>
      <c r="G186" s="9"/>
      <c r="H186" s="9"/>
      <c r="I186" s="9"/>
      <c r="J186" s="9"/>
    </row>
    <row r="196" spans="2:5" ht="42.75" customHeight="1" thickBot="1" x14ac:dyDescent="0.25">
      <c r="C196" s="8">
        <v>2017</v>
      </c>
      <c r="D196" s="8">
        <v>2018</v>
      </c>
      <c r="E196" s="8" t="s">
        <v>27</v>
      </c>
    </row>
    <row r="197" spans="2:5" ht="15" thickBot="1" x14ac:dyDescent="0.25">
      <c r="B197" s="4" t="s">
        <v>83</v>
      </c>
      <c r="C197" s="5">
        <v>22</v>
      </c>
      <c r="D197" s="5">
        <v>18</v>
      </c>
      <c r="E197" s="6">
        <f t="shared" ref="E197:E200" si="27">IF(C197=0,"-",(D197-C197)/C197)</f>
        <v>-0.18181818181818182</v>
      </c>
    </row>
    <row r="198" spans="2:5" ht="15" thickBot="1" x14ac:dyDescent="0.25">
      <c r="B198" s="4" t="s">
        <v>84</v>
      </c>
      <c r="C198" s="5">
        <v>0</v>
      </c>
      <c r="D198" s="5">
        <v>0</v>
      </c>
      <c r="E198" s="6" t="str">
        <f t="shared" si="27"/>
        <v>-</v>
      </c>
    </row>
    <row r="199" spans="2:5" ht="15" thickBot="1" x14ac:dyDescent="0.25">
      <c r="B199" s="4" t="s">
        <v>85</v>
      </c>
      <c r="C199" s="5">
        <v>22</v>
      </c>
      <c r="D199" s="5">
        <v>18</v>
      </c>
      <c r="E199" s="6">
        <f t="shared" si="27"/>
        <v>-0.18181818181818182</v>
      </c>
    </row>
    <row r="200" spans="2:5" ht="15" thickBot="1" x14ac:dyDescent="0.25">
      <c r="B200" s="4" t="s">
        <v>86</v>
      </c>
      <c r="C200" s="5">
        <v>20</v>
      </c>
      <c r="D200" s="5">
        <v>17</v>
      </c>
      <c r="E200" s="6">
        <f t="shared" si="27"/>
        <v>-0.15</v>
      </c>
    </row>
    <row r="206" spans="2:5" ht="42.75" customHeight="1" thickBot="1" x14ac:dyDescent="0.25">
      <c r="C206" s="8">
        <v>2017</v>
      </c>
      <c r="D206" s="8">
        <v>2018</v>
      </c>
      <c r="E206" s="8" t="s">
        <v>27</v>
      </c>
    </row>
    <row r="207" spans="2:5" ht="20.100000000000001" customHeight="1" thickBot="1" x14ac:dyDescent="0.25">
      <c r="B207" s="16" t="s">
        <v>89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90</v>
      </c>
      <c r="C208" s="5">
        <v>22</v>
      </c>
      <c r="D208" s="5">
        <v>18</v>
      </c>
      <c r="E208" s="6">
        <f t="shared" si="28"/>
        <v>-0.18181818181818182</v>
      </c>
    </row>
    <row r="209" spans="2:5" ht="20.100000000000001" customHeight="1" thickBot="1" x14ac:dyDescent="0.25">
      <c r="B209" s="17" t="s">
        <v>87</v>
      </c>
      <c r="C209" s="5">
        <v>17</v>
      </c>
      <c r="D209" s="5">
        <v>10</v>
      </c>
      <c r="E209" s="6">
        <f t="shared" si="28"/>
        <v>-0.41176470588235292</v>
      </c>
    </row>
    <row r="210" spans="2:5" ht="20.100000000000001" customHeight="1" thickBot="1" x14ac:dyDescent="0.25">
      <c r="B210" s="17" t="s">
        <v>88</v>
      </c>
      <c r="C210" s="5">
        <v>5</v>
      </c>
      <c r="D210" s="5">
        <v>8</v>
      </c>
      <c r="E210" s="6">
        <f t="shared" si="28"/>
        <v>0.6</v>
      </c>
    </row>
    <row r="211" spans="2:5" ht="20.100000000000001" customHeight="1" thickBot="1" x14ac:dyDescent="0.25">
      <c r="B211" s="17" t="s">
        <v>91</v>
      </c>
      <c r="C211" s="5"/>
      <c r="D211" s="5"/>
      <c r="E211" s="6"/>
    </row>
    <row r="212" spans="2:5" ht="20.100000000000001" customHeight="1" thickBot="1" x14ac:dyDescent="0.25">
      <c r="B212" s="17" t="s">
        <v>90</v>
      </c>
      <c r="C212" s="5">
        <v>0</v>
      </c>
      <c r="D212" s="5">
        <v>0</v>
      </c>
      <c r="E212" s="6" t="str">
        <f>IF(C212=0,"-",(D212-C212)/C212)</f>
        <v>-</v>
      </c>
    </row>
    <row r="213" spans="2:5" ht="15" thickBot="1" x14ac:dyDescent="0.25">
      <c r="B213" s="17" t="s">
        <v>87</v>
      </c>
      <c r="C213" s="5">
        <v>0</v>
      </c>
      <c r="D213" s="5">
        <v>0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88</v>
      </c>
      <c r="C214" s="5">
        <v>0</v>
      </c>
      <c r="D214" s="5">
        <v>0</v>
      </c>
      <c r="E214" s="6" t="str">
        <f t="shared" si="29"/>
        <v>-</v>
      </c>
    </row>
    <row r="220" spans="2:5" ht="42.75" customHeight="1" thickBot="1" x14ac:dyDescent="0.25">
      <c r="C220" s="8">
        <v>2017</v>
      </c>
      <c r="D220" s="8">
        <v>2018</v>
      </c>
      <c r="E220" s="8" t="s">
        <v>27</v>
      </c>
    </row>
    <row r="221" spans="2:5" ht="15" thickBot="1" x14ac:dyDescent="0.25">
      <c r="B221" s="16" t="s">
        <v>92</v>
      </c>
      <c r="C221" s="5">
        <v>25</v>
      </c>
      <c r="D221" s="5">
        <v>27</v>
      </c>
      <c r="E221" s="6">
        <f t="shared" ref="E221:E223" si="30">IF(C221=0,"-",(D221-C221)/C221)</f>
        <v>0.08</v>
      </c>
    </row>
    <row r="222" spans="2:5" ht="15" thickBot="1" x14ac:dyDescent="0.25">
      <c r="B222" s="16" t="s">
        <v>93</v>
      </c>
      <c r="C222" s="5">
        <v>26</v>
      </c>
      <c r="D222" s="5">
        <v>22</v>
      </c>
      <c r="E222" s="6">
        <f t="shared" si="30"/>
        <v>-0.15384615384615385</v>
      </c>
    </row>
    <row r="223" spans="2:5" ht="15" thickBot="1" x14ac:dyDescent="0.25">
      <c r="B223" s="16" t="s">
        <v>94</v>
      </c>
      <c r="C223" s="5">
        <v>11</v>
      </c>
      <c r="D223" s="5">
        <v>18</v>
      </c>
      <c r="E223" s="6">
        <f t="shared" si="30"/>
        <v>0.63636363636363635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4:F124"/>
    <mergeCell ref="G124:J124"/>
    <mergeCell ref="K124:N124"/>
    <mergeCell ref="C139:F139"/>
    <mergeCell ref="G139:J139"/>
    <mergeCell ref="K139:N139"/>
  </mergeCells>
  <pageMargins left="0.70866141732283472" right="0.70866141732283472" top="0.74803149606299213" bottom="0.74803149606299213" header="0.31496062992125984" footer="0.31496062992125984"/>
  <pageSetup paperSize="9" scale="12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1" spans="2:5" ht="27" customHeight="1" x14ac:dyDescent="0.2">
      <c r="B11" s="21" t="str">
        <f>Portada!B9</f>
        <v>AÑO  2018</v>
      </c>
    </row>
    <row r="13" spans="2:5" ht="42.75" customHeight="1" thickBot="1" x14ac:dyDescent="0.25">
      <c r="C13" s="8">
        <v>2017</v>
      </c>
      <c r="D13" s="8">
        <v>2018</v>
      </c>
      <c r="E13" s="8" t="s">
        <v>27</v>
      </c>
    </row>
    <row r="14" spans="2:5" ht="20.100000000000001" customHeight="1" thickBot="1" x14ac:dyDescent="0.25">
      <c r="B14" s="4" t="s">
        <v>22</v>
      </c>
      <c r="C14" s="5">
        <v>22727</v>
      </c>
      <c r="D14" s="5">
        <v>22920</v>
      </c>
      <c r="E14" s="6">
        <f>IF(C14&gt;0,(D14-C14)/C14,"-")</f>
        <v>8.4921019052228621E-3</v>
      </c>
    </row>
    <row r="15" spans="2:5" ht="20.100000000000001" customHeight="1" thickBot="1" x14ac:dyDescent="0.25">
      <c r="B15" s="4" t="s">
        <v>17</v>
      </c>
      <c r="C15" s="5">
        <v>21366</v>
      </c>
      <c r="D15" s="5">
        <v>21892</v>
      </c>
      <c r="E15" s="6">
        <f t="shared" ref="E15:E23" si="0">IF(C15&gt;0,(D15-C15)/C15,"-")</f>
        <v>2.4618552840962277E-2</v>
      </c>
    </row>
    <row r="16" spans="2:5" ht="20.100000000000001" customHeight="1" thickBot="1" x14ac:dyDescent="0.25">
      <c r="B16" s="4" t="s">
        <v>18</v>
      </c>
      <c r="C16" s="5">
        <v>13699</v>
      </c>
      <c r="D16" s="5">
        <v>13944</v>
      </c>
      <c r="E16" s="6">
        <f t="shared" si="0"/>
        <v>1.7884517118037811E-2</v>
      </c>
    </row>
    <row r="17" spans="2:5" ht="20.100000000000001" customHeight="1" thickBot="1" x14ac:dyDescent="0.25">
      <c r="B17" s="4" t="s">
        <v>19</v>
      </c>
      <c r="C17" s="5">
        <v>7667</v>
      </c>
      <c r="D17" s="5">
        <v>7948</v>
      </c>
      <c r="E17" s="6">
        <f t="shared" si="0"/>
        <v>3.6650580409547412E-2</v>
      </c>
    </row>
    <row r="18" spans="2:5" ht="20.100000000000001" customHeight="1" thickBot="1" x14ac:dyDescent="0.25">
      <c r="B18" s="4" t="s">
        <v>20</v>
      </c>
      <c r="C18" s="6">
        <f>C17/C15</f>
        <v>0.35884114948984369</v>
      </c>
      <c r="D18" s="6">
        <f>D17/D15</f>
        <v>0.36305499725927282</v>
      </c>
      <c r="E18" s="6">
        <f t="shared" si="0"/>
        <v>1.1742933538753445E-2</v>
      </c>
    </row>
    <row r="19" spans="2:5" ht="30" customHeight="1" thickBot="1" x14ac:dyDescent="0.25">
      <c r="B19" s="4" t="s">
        <v>23</v>
      </c>
      <c r="C19" s="5">
        <v>2736</v>
      </c>
      <c r="D19" s="5">
        <v>2754</v>
      </c>
      <c r="E19" s="6">
        <f t="shared" si="0"/>
        <v>6.5789473684210523E-3</v>
      </c>
    </row>
    <row r="20" spans="2:5" ht="20.100000000000001" customHeight="1" thickBot="1" x14ac:dyDescent="0.25">
      <c r="B20" s="4" t="s">
        <v>24</v>
      </c>
      <c r="C20" s="5">
        <v>1553</v>
      </c>
      <c r="D20" s="5">
        <v>1653</v>
      </c>
      <c r="E20" s="6">
        <f t="shared" si="0"/>
        <v>6.4391500321957507E-2</v>
      </c>
    </row>
    <row r="21" spans="2:5" ht="20.100000000000001" customHeight="1" thickBot="1" x14ac:dyDescent="0.25">
      <c r="B21" s="4" t="s">
        <v>25</v>
      </c>
      <c r="C21" s="5">
        <v>1183</v>
      </c>
      <c r="D21" s="5">
        <v>1101</v>
      </c>
      <c r="E21" s="6">
        <f t="shared" si="0"/>
        <v>-6.9315300084530851E-2</v>
      </c>
    </row>
    <row r="22" spans="2:5" ht="20.100000000000001" customHeight="1" thickBot="1" x14ac:dyDescent="0.25">
      <c r="B22" s="4" t="s">
        <v>21</v>
      </c>
      <c r="C22" s="6">
        <f>C21/C19</f>
        <v>0.43238304093567254</v>
      </c>
      <c r="D22" s="6">
        <f t="shared" ref="D22" si="1">D21/D19</f>
        <v>0.39978213507625271</v>
      </c>
      <c r="E22" s="6">
        <f t="shared" si="0"/>
        <v>-7.5398206619926161E-2</v>
      </c>
    </row>
    <row r="23" spans="2:5" ht="20.100000000000001" customHeight="1" thickBot="1" x14ac:dyDescent="0.25">
      <c r="B23" s="7" t="s">
        <v>26</v>
      </c>
      <c r="C23" s="6">
        <v>0.85282995370625381</v>
      </c>
      <c r="D23" s="6">
        <v>0.86965502995248922</v>
      </c>
      <c r="E23" s="6">
        <f t="shared" si="0"/>
        <v>1.9728524042942557E-2</v>
      </c>
    </row>
    <row r="31" spans="2:5" ht="42.75" customHeight="1" thickBot="1" x14ac:dyDescent="0.25">
      <c r="C31" s="8">
        <v>2017</v>
      </c>
      <c r="D31" s="8">
        <v>2018</v>
      </c>
      <c r="E31" s="8" t="s">
        <v>27</v>
      </c>
    </row>
    <row r="32" spans="2:5" ht="20.100000000000001" customHeight="1" thickBot="1" x14ac:dyDescent="0.25">
      <c r="B32" s="4" t="s">
        <v>28</v>
      </c>
      <c r="C32" s="5">
        <v>4691</v>
      </c>
      <c r="D32" s="5">
        <v>5069</v>
      </c>
      <c r="E32" s="6">
        <f>IF(C32&gt;0,(D32-C32)/C32,"-")</f>
        <v>8.057983372415263E-2</v>
      </c>
    </row>
    <row r="33" spans="2:5" ht="20.100000000000001" customHeight="1" thickBot="1" x14ac:dyDescent="0.25">
      <c r="B33" s="4" t="s">
        <v>30</v>
      </c>
      <c r="C33" s="5">
        <v>73</v>
      </c>
      <c r="D33" s="5">
        <v>51</v>
      </c>
      <c r="E33" s="6">
        <f t="shared" ref="E33:E35" si="2">IF(C33&gt;0,(D33-C33)/C33,"-")</f>
        <v>-0.30136986301369861</v>
      </c>
    </row>
    <row r="34" spans="2:5" ht="20.100000000000001" customHeight="1" thickBot="1" x14ac:dyDescent="0.25">
      <c r="B34" s="4" t="s">
        <v>29</v>
      </c>
      <c r="C34" s="5">
        <v>3919</v>
      </c>
      <c r="D34" s="5">
        <v>4279</v>
      </c>
      <c r="E34" s="6">
        <f t="shared" si="2"/>
        <v>9.1860168410308751E-2</v>
      </c>
    </row>
    <row r="35" spans="2:5" ht="20.100000000000001" customHeight="1" thickBot="1" x14ac:dyDescent="0.25">
      <c r="B35" s="4" t="s">
        <v>31</v>
      </c>
      <c r="C35" s="5">
        <v>699</v>
      </c>
      <c r="D35" s="5">
        <v>739</v>
      </c>
      <c r="E35" s="6">
        <f t="shared" si="2"/>
        <v>5.7224606580829757E-2</v>
      </c>
    </row>
    <row r="41" spans="2:5" ht="42.75" customHeight="1" thickBot="1" x14ac:dyDescent="0.25">
      <c r="C41" s="8">
        <v>2017</v>
      </c>
      <c r="D41" s="8">
        <v>2018</v>
      </c>
      <c r="E41" s="8" t="s">
        <v>27</v>
      </c>
    </row>
    <row r="42" spans="2:5" ht="20.100000000000001" customHeight="1" thickBot="1" x14ac:dyDescent="0.25">
      <c r="B42" s="4" t="s">
        <v>34</v>
      </c>
      <c r="C42" s="5">
        <v>2623</v>
      </c>
      <c r="D42" s="5">
        <v>2734</v>
      </c>
      <c r="E42" s="6">
        <f>IF(C42&gt;0,(D42-C42)/C42,"-")</f>
        <v>4.2317956538314903E-2</v>
      </c>
    </row>
    <row r="43" spans="2:5" ht="20.100000000000001" customHeight="1" thickBot="1" x14ac:dyDescent="0.25">
      <c r="B43" s="4" t="s">
        <v>35</v>
      </c>
      <c r="C43" s="5">
        <v>387</v>
      </c>
      <c r="D43" s="5">
        <v>435</v>
      </c>
      <c r="E43" s="6">
        <f t="shared" ref="E43:E49" si="3">IF(C43&gt;0,(D43-C43)/C43,"-")</f>
        <v>0.12403100775193798</v>
      </c>
    </row>
    <row r="44" spans="2:5" ht="20.100000000000001" customHeight="1" thickBot="1" x14ac:dyDescent="0.25">
      <c r="B44" s="4" t="s">
        <v>32</v>
      </c>
      <c r="C44" s="5">
        <v>1196</v>
      </c>
      <c r="D44" s="5">
        <v>1253</v>
      </c>
      <c r="E44" s="6">
        <f t="shared" si="3"/>
        <v>4.7658862876254184E-2</v>
      </c>
    </row>
    <row r="45" spans="2:5" ht="20.100000000000001" customHeight="1" thickBot="1" x14ac:dyDescent="0.25">
      <c r="B45" s="4" t="s">
        <v>33</v>
      </c>
      <c r="C45" s="5">
        <v>6097</v>
      </c>
      <c r="D45" s="5">
        <v>6095</v>
      </c>
      <c r="E45" s="6">
        <f t="shared" si="3"/>
        <v>-3.2803017877644741E-4</v>
      </c>
    </row>
    <row r="46" spans="2:5" ht="20.100000000000001" customHeight="1" thickBot="1" x14ac:dyDescent="0.25">
      <c r="B46" s="4" t="s">
        <v>36</v>
      </c>
      <c r="C46" s="5">
        <v>3469</v>
      </c>
      <c r="D46" s="5">
        <v>3991</v>
      </c>
      <c r="E46" s="6">
        <f t="shared" si="3"/>
        <v>0.15047564139521477</v>
      </c>
    </row>
    <row r="47" spans="2:5" ht="20.100000000000001" customHeight="1" thickBot="1" x14ac:dyDescent="0.25">
      <c r="B47" s="4" t="s">
        <v>68</v>
      </c>
      <c r="C47" s="5">
        <v>4334</v>
      </c>
      <c r="D47" s="5">
        <v>3865</v>
      </c>
      <c r="E47" s="6">
        <f t="shared" si="3"/>
        <v>-0.10821412090447624</v>
      </c>
    </row>
    <row r="48" spans="2:5" ht="20.100000000000001" customHeight="1" collapsed="1" thickBot="1" x14ac:dyDescent="0.25">
      <c r="B48" s="4" t="s">
        <v>37</v>
      </c>
      <c r="C48" s="6">
        <f>C42/(C42+C43)</f>
        <v>0.87142857142857144</v>
      </c>
      <c r="D48" s="6">
        <f>D42/(D42+D43)</f>
        <v>0.86273272325654782</v>
      </c>
      <c r="E48" s="6">
        <f t="shared" si="3"/>
        <v>-9.9788421646172729E-3</v>
      </c>
    </row>
    <row r="49" spans="2:5" ht="20.100000000000001" customHeight="1" thickBot="1" x14ac:dyDescent="0.25">
      <c r="B49" s="4" t="s">
        <v>38</v>
      </c>
      <c r="C49" s="6">
        <f>C45/(C44+C45)</f>
        <v>0.83600713012477723</v>
      </c>
      <c r="D49" s="6">
        <f t="shared" ref="D49" si="4">D45/(D44+D45)</f>
        <v>0.82947740881872623</v>
      </c>
      <c r="E49" s="6">
        <f t="shared" si="3"/>
        <v>-7.810604803186811E-3</v>
      </c>
    </row>
    <row r="55" spans="2:5" ht="42.75" customHeight="1" thickBot="1" x14ac:dyDescent="0.25">
      <c r="C55" s="8">
        <v>2017</v>
      </c>
      <c r="D55" s="8">
        <v>2018</v>
      </c>
      <c r="E55" s="8" t="s">
        <v>27</v>
      </c>
    </row>
    <row r="56" spans="2:5" ht="20.100000000000001" customHeight="1" thickBot="1" x14ac:dyDescent="0.25">
      <c r="B56" s="4" t="s">
        <v>39</v>
      </c>
      <c r="C56" s="5">
        <v>3041</v>
      </c>
      <c r="D56" s="5">
        <v>3207</v>
      </c>
      <c r="E56" s="6">
        <f>IF(C56&gt;0,(D56-C56)/C56,"-")</f>
        <v>5.4587306806971388E-2</v>
      </c>
    </row>
    <row r="57" spans="2:5" ht="20.100000000000001" customHeight="1" thickBot="1" x14ac:dyDescent="0.25">
      <c r="B57" s="4" t="s">
        <v>42</v>
      </c>
      <c r="C57" s="5">
        <v>1751</v>
      </c>
      <c r="D57" s="5">
        <v>1841</v>
      </c>
      <c r="E57" s="6">
        <f t="shared" ref="E57:E61" si="5">IF(C57&gt;0,(D57-C57)/C57,"-")</f>
        <v>5.1399200456881781E-2</v>
      </c>
    </row>
    <row r="58" spans="2:5" ht="20.100000000000001" customHeight="1" thickBot="1" x14ac:dyDescent="0.25">
      <c r="B58" s="4" t="s">
        <v>43</v>
      </c>
      <c r="C58" s="5">
        <v>887</v>
      </c>
      <c r="D58" s="5">
        <v>917</v>
      </c>
      <c r="E58" s="6">
        <f t="shared" si="5"/>
        <v>3.3821871476888386E-2</v>
      </c>
    </row>
    <row r="59" spans="2:5" ht="20.100000000000001" customHeight="1" collapsed="1" thickBot="1" x14ac:dyDescent="0.25">
      <c r="B59" s="4" t="s">
        <v>99</v>
      </c>
      <c r="C59" s="6">
        <f>(C57+C58)/C56</f>
        <v>0.8674778033541598</v>
      </c>
      <c r="D59" s="6">
        <f>(D57+D58)/D56</f>
        <v>0.85999376364203306</v>
      </c>
      <c r="E59" s="6">
        <f t="shared" si="5"/>
        <v>-8.6273558622355691E-3</v>
      </c>
    </row>
    <row r="60" spans="2:5" ht="20.100000000000001" customHeight="1" thickBot="1" x14ac:dyDescent="0.25">
      <c r="B60" s="4" t="s">
        <v>40</v>
      </c>
      <c r="C60" s="6">
        <v>0.85</v>
      </c>
      <c r="D60" s="6">
        <v>0.83265490728177294</v>
      </c>
      <c r="E60" s="6">
        <f t="shared" si="5"/>
        <v>-2.0405991433208284E-2</v>
      </c>
    </row>
    <row r="61" spans="2:5" ht="20.100000000000001" customHeight="1" thickBot="1" x14ac:dyDescent="0.25">
      <c r="B61" s="4" t="s">
        <v>41</v>
      </c>
      <c r="C61" s="6">
        <v>0.90417940876656477</v>
      </c>
      <c r="D61" s="6">
        <v>0.92068273092369479</v>
      </c>
      <c r="E61" s="6">
        <f t="shared" si="5"/>
        <v>1.8252264978742442E-2</v>
      </c>
    </row>
    <row r="62" spans="2:5" ht="15" thickBot="1" x14ac:dyDescent="0.25">
      <c r="E62" s="6"/>
    </row>
    <row r="67" spans="2:10" ht="42.75" customHeight="1" thickBot="1" x14ac:dyDescent="0.25">
      <c r="C67" s="8">
        <v>2017</v>
      </c>
      <c r="D67" s="8">
        <v>2018</v>
      </c>
      <c r="E67" s="8" t="s">
        <v>27</v>
      </c>
    </row>
    <row r="68" spans="2:10" ht="20.100000000000001" customHeight="1" thickBot="1" x14ac:dyDescent="0.25">
      <c r="B68" s="4" t="s">
        <v>45</v>
      </c>
      <c r="C68" s="5">
        <v>25357</v>
      </c>
      <c r="D68" s="5">
        <v>26643</v>
      </c>
      <c r="E68" s="6">
        <f>IF(C68&gt;0,(D68-C68)/C68,"-")</f>
        <v>5.0715778680443267E-2</v>
      </c>
    </row>
    <row r="69" spans="2:10" ht="20.100000000000001" customHeight="1" thickBot="1" x14ac:dyDescent="0.25">
      <c r="B69" s="4" t="s">
        <v>46</v>
      </c>
      <c r="C69" s="5">
        <v>6183</v>
      </c>
      <c r="D69" s="5">
        <v>6460</v>
      </c>
      <c r="E69" s="6">
        <f t="shared" ref="E69:E75" si="6">IF(C69&gt;0,(D69-C69)/C69,"-")</f>
        <v>4.4800258774057904E-2</v>
      </c>
    </row>
    <row r="70" spans="2:10" ht="20.100000000000001" customHeight="1" thickBot="1" x14ac:dyDescent="0.25">
      <c r="B70" s="4" t="s">
        <v>44</v>
      </c>
      <c r="C70" s="5">
        <v>41</v>
      </c>
      <c r="D70" s="5">
        <v>54</v>
      </c>
      <c r="E70" s="6">
        <f t="shared" si="6"/>
        <v>0.31707317073170732</v>
      </c>
    </row>
    <row r="71" spans="2:10" ht="20.100000000000001" customHeight="1" thickBot="1" x14ac:dyDescent="0.25">
      <c r="B71" s="4" t="s">
        <v>47</v>
      </c>
      <c r="C71" s="5">
        <v>14252</v>
      </c>
      <c r="D71" s="5">
        <v>14718</v>
      </c>
      <c r="E71" s="6">
        <f t="shared" si="6"/>
        <v>3.2697165310131913E-2</v>
      </c>
    </row>
    <row r="72" spans="2:10" ht="20.100000000000001" customHeight="1" thickBot="1" x14ac:dyDescent="0.25">
      <c r="B72" s="4" t="s">
        <v>48</v>
      </c>
      <c r="C72" s="5">
        <v>3600</v>
      </c>
      <c r="D72" s="5">
        <v>4171</v>
      </c>
      <c r="E72" s="6">
        <f t="shared" si="6"/>
        <v>0.15861111111111112</v>
      </c>
    </row>
    <row r="73" spans="2:10" ht="20.100000000000001" customHeight="1" thickBot="1" x14ac:dyDescent="0.25">
      <c r="B73" s="4" t="s">
        <v>49</v>
      </c>
      <c r="C73" s="5">
        <v>1277</v>
      </c>
      <c r="D73" s="5">
        <v>1229</v>
      </c>
      <c r="E73" s="6">
        <f t="shared" si="6"/>
        <v>-3.7588097102584185E-2</v>
      </c>
    </row>
    <row r="74" spans="2:10" ht="20.100000000000001" customHeight="1" thickBot="1" x14ac:dyDescent="0.25">
      <c r="B74" s="4" t="s">
        <v>50</v>
      </c>
      <c r="C74" s="5">
        <v>0</v>
      </c>
      <c r="D74" s="5">
        <v>0</v>
      </c>
      <c r="E74" s="6" t="str">
        <f t="shared" si="6"/>
        <v>-</v>
      </c>
    </row>
    <row r="75" spans="2:10" ht="20.100000000000001" customHeight="1" thickBot="1" x14ac:dyDescent="0.25">
      <c r="B75" s="4" t="s">
        <v>51</v>
      </c>
      <c r="C75" s="5">
        <v>4</v>
      </c>
      <c r="D75" s="5">
        <v>11</v>
      </c>
      <c r="E75" s="6">
        <f t="shared" si="6"/>
        <v>1.75</v>
      </c>
    </row>
    <row r="76" spans="2:10" x14ac:dyDescent="0.2">
      <c r="B76" s="9"/>
      <c r="C76" s="9"/>
      <c r="D76" s="9"/>
      <c r="E76" s="9"/>
      <c r="F76" s="9"/>
      <c r="G76" s="9"/>
      <c r="H76" s="9"/>
      <c r="I76" s="9"/>
      <c r="J76" s="9"/>
    </row>
    <row r="77" spans="2:10" x14ac:dyDescent="0.2">
      <c r="B77" s="9"/>
      <c r="C77" s="9"/>
      <c r="D77" s="9"/>
      <c r="E77" s="9"/>
      <c r="F77" s="9"/>
      <c r="G77" s="9"/>
      <c r="H77" s="9"/>
      <c r="I77" s="9"/>
      <c r="J77" s="9"/>
    </row>
    <row r="87" spans="2:5" ht="42.75" customHeight="1" thickBot="1" x14ac:dyDescent="0.25">
      <c r="C87" s="8">
        <v>2017</v>
      </c>
      <c r="D87" s="8">
        <v>2018</v>
      </c>
      <c r="E87" s="8" t="s">
        <v>27</v>
      </c>
    </row>
    <row r="88" spans="2:5" ht="29.25" thickBot="1" x14ac:dyDescent="0.25">
      <c r="B88" s="4" t="s">
        <v>52</v>
      </c>
      <c r="C88" s="5">
        <v>1158</v>
      </c>
      <c r="D88" s="5">
        <v>1299</v>
      </c>
      <c r="E88" s="6">
        <f>IF(C88&gt;0,(D88-C88)/C88,"-")</f>
        <v>0.12176165803108809</v>
      </c>
    </row>
    <row r="89" spans="2:5" ht="29.25" thickBot="1" x14ac:dyDescent="0.25">
      <c r="B89" s="4" t="s">
        <v>53</v>
      </c>
      <c r="C89" s="5">
        <v>887</v>
      </c>
      <c r="D89" s="5">
        <v>858</v>
      </c>
      <c r="E89" s="6">
        <f t="shared" ref="E89:E91" si="7">IF(C89&gt;0,(D89-C89)/C89,"-")</f>
        <v>-3.269447576099211E-2</v>
      </c>
    </row>
    <row r="90" spans="2:5" ht="29.25" customHeight="1" thickBot="1" x14ac:dyDescent="0.25">
      <c r="B90" s="4" t="s">
        <v>54</v>
      </c>
      <c r="C90" s="5">
        <v>1313</v>
      </c>
      <c r="D90" s="5">
        <v>1177</v>
      </c>
      <c r="E90" s="6">
        <f t="shared" si="7"/>
        <v>-0.10357958872810358</v>
      </c>
    </row>
    <row r="91" spans="2:5" ht="29.25" customHeight="1" thickBot="1" x14ac:dyDescent="0.25">
      <c r="B91" s="4" t="s">
        <v>55</v>
      </c>
      <c r="C91" s="6">
        <f>(C88+C89)/(C88+C89+C90)</f>
        <v>0.60899344848123882</v>
      </c>
      <c r="D91" s="6">
        <f>(D88+D89)/(D88+D89+D90)</f>
        <v>0.64697060587882427</v>
      </c>
      <c r="E91" s="6">
        <f t="shared" si="7"/>
        <v>6.2360535227917818E-2</v>
      </c>
    </row>
    <row r="97" spans="2:5" ht="42.75" customHeight="1" thickBot="1" x14ac:dyDescent="0.25">
      <c r="C97" s="8">
        <v>2017</v>
      </c>
      <c r="D97" s="8">
        <v>2018</v>
      </c>
      <c r="E97" s="8" t="s">
        <v>27</v>
      </c>
    </row>
    <row r="98" spans="2:5" ht="20.100000000000001" customHeight="1" thickBot="1" x14ac:dyDescent="0.25">
      <c r="B98" s="4" t="s">
        <v>39</v>
      </c>
      <c r="C98" s="5">
        <v>3391</v>
      </c>
      <c r="D98" s="5">
        <v>3356</v>
      </c>
      <c r="E98" s="6">
        <f>IF(C98&gt;0,(D98-C98)/C98,"-")</f>
        <v>-1.032143910350929E-2</v>
      </c>
    </row>
    <row r="99" spans="2:5" ht="20.100000000000001" customHeight="1" thickBot="1" x14ac:dyDescent="0.25">
      <c r="B99" s="4" t="s">
        <v>42</v>
      </c>
      <c r="C99" s="5">
        <v>1502</v>
      </c>
      <c r="D99" s="5">
        <v>1483</v>
      </c>
      <c r="E99" s="6">
        <f t="shared" ref="E99:E103" si="8">IF(C99&gt;0,(D99-C99)/C99,"-")</f>
        <v>-1.2649800266311585E-2</v>
      </c>
    </row>
    <row r="100" spans="2:5" ht="20.100000000000001" customHeight="1" thickBot="1" x14ac:dyDescent="0.25">
      <c r="B100" s="4" t="s">
        <v>43</v>
      </c>
      <c r="C100" s="5">
        <v>549</v>
      </c>
      <c r="D100" s="5">
        <v>680</v>
      </c>
      <c r="E100" s="6">
        <f t="shared" si="8"/>
        <v>0.23861566484517305</v>
      </c>
    </row>
    <row r="101" spans="2:5" ht="20.100000000000001" customHeight="1" thickBot="1" x14ac:dyDescent="0.25">
      <c r="B101" s="4" t="s">
        <v>99</v>
      </c>
      <c r="C101" s="6">
        <f>(C99+C100)/C98</f>
        <v>0.60483633146564431</v>
      </c>
      <c r="D101" s="6">
        <f>(D99+D100)/D98</f>
        <v>0.64451728247914186</v>
      </c>
      <c r="E101" s="6">
        <f t="shared" si="8"/>
        <v>6.5606096970633951E-2</v>
      </c>
    </row>
    <row r="102" spans="2:5" ht="20.100000000000001" customHeight="1" thickBot="1" x14ac:dyDescent="0.25">
      <c r="B102" s="4" t="s">
        <v>40</v>
      </c>
      <c r="C102" s="6">
        <v>0.61056910569105693</v>
      </c>
      <c r="D102" s="6">
        <v>0.63949978438982324</v>
      </c>
      <c r="E102" s="6">
        <f t="shared" si="8"/>
        <v>4.7383135551907533E-2</v>
      </c>
    </row>
    <row r="103" spans="2:5" ht="20.100000000000001" customHeight="1" thickBot="1" x14ac:dyDescent="0.25">
      <c r="B103" s="4" t="s">
        <v>41</v>
      </c>
      <c r="C103" s="6">
        <v>0.58968850698174002</v>
      </c>
      <c r="D103" s="6">
        <v>0.65573770491803274</v>
      </c>
      <c r="E103" s="6">
        <f t="shared" si="8"/>
        <v>0.11200692764788438</v>
      </c>
    </row>
    <row r="109" spans="2:5" ht="42.75" customHeight="1" thickBot="1" x14ac:dyDescent="0.25">
      <c r="C109" s="8">
        <v>2017</v>
      </c>
      <c r="D109" s="8">
        <v>2018</v>
      </c>
      <c r="E109" s="8" t="s">
        <v>27</v>
      </c>
    </row>
    <row r="110" spans="2:5" ht="15" thickBot="1" x14ac:dyDescent="0.25">
      <c r="B110" s="4" t="s">
        <v>56</v>
      </c>
      <c r="C110" s="5">
        <v>3259</v>
      </c>
      <c r="D110" s="5">
        <v>3322</v>
      </c>
      <c r="E110" s="6">
        <f>IF(C110&gt;0,(D110-C110)/C110,"-")</f>
        <v>1.9331083154341823E-2</v>
      </c>
    </row>
    <row r="111" spans="2:5" ht="15" thickBot="1" x14ac:dyDescent="0.25">
      <c r="B111" s="4" t="s">
        <v>57</v>
      </c>
      <c r="C111" s="5">
        <v>1891</v>
      </c>
      <c r="D111" s="5">
        <v>1898</v>
      </c>
      <c r="E111" s="6">
        <f t="shared" ref="E111:E112" si="9">IF(C111&gt;0,(D111-C111)/C111,"-")</f>
        <v>3.7017451084082496E-3</v>
      </c>
    </row>
    <row r="112" spans="2:5" ht="15" thickBot="1" x14ac:dyDescent="0.25">
      <c r="B112" s="4" t="s">
        <v>58</v>
      </c>
      <c r="C112" s="5">
        <v>1368</v>
      </c>
      <c r="D112" s="5">
        <v>1424</v>
      </c>
      <c r="E112" s="6">
        <f t="shared" si="9"/>
        <v>4.0935672514619881E-2</v>
      </c>
    </row>
    <row r="113" spans="2:14" x14ac:dyDescent="0.2">
      <c r="B113" s="9"/>
      <c r="C113" s="9"/>
      <c r="D113" s="9"/>
      <c r="E113" s="9"/>
      <c r="F113" s="9"/>
      <c r="G113" s="9"/>
      <c r="H113" s="9"/>
      <c r="I113" s="9"/>
      <c r="J113" s="9"/>
    </row>
    <row r="114" spans="2:14" x14ac:dyDescent="0.2">
      <c r="B114" s="9"/>
      <c r="C114" s="9"/>
      <c r="D114" s="9"/>
      <c r="E114" s="9"/>
      <c r="F114" s="9"/>
      <c r="G114" s="9"/>
      <c r="H114" s="9"/>
      <c r="I114" s="9"/>
      <c r="J114" s="9"/>
    </row>
    <row r="124" spans="2:14" ht="26.25" customHeight="1" x14ac:dyDescent="0.2">
      <c r="C124" s="26">
        <v>2017</v>
      </c>
      <c r="D124" s="26"/>
      <c r="E124" s="26"/>
      <c r="F124" s="27"/>
      <c r="G124" s="28">
        <v>2018</v>
      </c>
      <c r="H124" s="26"/>
      <c r="I124" s="26"/>
      <c r="J124" s="27"/>
      <c r="K124" s="29" t="s">
        <v>59</v>
      </c>
      <c r="L124" s="30"/>
      <c r="M124" s="30"/>
      <c r="N124" s="30"/>
    </row>
    <row r="125" spans="2:14" ht="29.25" customHeight="1" thickBot="1" x14ac:dyDescent="0.25">
      <c r="C125" s="11" t="s">
        <v>60</v>
      </c>
      <c r="D125" s="12" t="s">
        <v>61</v>
      </c>
      <c r="E125" s="12" t="s">
        <v>62</v>
      </c>
      <c r="F125" s="12" t="s">
        <v>63</v>
      </c>
      <c r="G125" s="11" t="s">
        <v>60</v>
      </c>
      <c r="H125" s="12" t="s">
        <v>61</v>
      </c>
      <c r="I125" s="12" t="s">
        <v>62</v>
      </c>
      <c r="J125" s="12" t="s">
        <v>63</v>
      </c>
      <c r="K125" s="11" t="s">
        <v>60</v>
      </c>
      <c r="L125" s="12" t="s">
        <v>61</v>
      </c>
      <c r="M125" s="12" t="s">
        <v>62</v>
      </c>
      <c r="N125" s="12" t="s">
        <v>63</v>
      </c>
    </row>
    <row r="126" spans="2:14" ht="15" thickBot="1" x14ac:dyDescent="0.25">
      <c r="B126" s="4" t="s">
        <v>64</v>
      </c>
      <c r="C126" s="10">
        <v>35</v>
      </c>
      <c r="D126" s="10">
        <v>9</v>
      </c>
      <c r="E126" s="10">
        <v>5</v>
      </c>
      <c r="F126" s="10">
        <v>49</v>
      </c>
      <c r="G126" s="10">
        <v>36</v>
      </c>
      <c r="H126" s="10">
        <v>5</v>
      </c>
      <c r="I126" s="10">
        <v>4</v>
      </c>
      <c r="J126" s="10">
        <v>45</v>
      </c>
      <c r="K126" s="6">
        <f>IF(C126=0,"-",(G126-C126)/C126)</f>
        <v>2.8571428571428571E-2</v>
      </c>
      <c r="L126" s="6">
        <f t="shared" ref="L126:N131" si="10">IF(D126=0,"-",(H126-D126)/D126)</f>
        <v>-0.44444444444444442</v>
      </c>
      <c r="M126" s="6">
        <f t="shared" si="10"/>
        <v>-0.2</v>
      </c>
      <c r="N126" s="6">
        <f t="shared" si="10"/>
        <v>-8.1632653061224483E-2</v>
      </c>
    </row>
    <row r="127" spans="2:14" ht="15" thickBot="1" x14ac:dyDescent="0.25">
      <c r="B127" s="4" t="s">
        <v>65</v>
      </c>
      <c r="C127" s="10">
        <v>8</v>
      </c>
      <c r="D127" s="10">
        <v>3</v>
      </c>
      <c r="E127" s="10">
        <v>0</v>
      </c>
      <c r="F127" s="10">
        <v>11</v>
      </c>
      <c r="G127" s="10">
        <v>8</v>
      </c>
      <c r="H127" s="10">
        <v>2</v>
      </c>
      <c r="I127" s="10">
        <v>0</v>
      </c>
      <c r="J127" s="10">
        <v>10</v>
      </c>
      <c r="K127" s="6">
        <f t="shared" ref="K127:K131" si="11">IF(C127=0,"-",(G127-C127)/C127)</f>
        <v>0</v>
      </c>
      <c r="L127" s="6">
        <f t="shared" si="10"/>
        <v>-0.33333333333333331</v>
      </c>
      <c r="M127" s="6" t="str">
        <f t="shared" si="10"/>
        <v>-</v>
      </c>
      <c r="N127" s="6">
        <f t="shared" si="10"/>
        <v>-9.0909090909090912E-2</v>
      </c>
    </row>
    <row r="128" spans="2:14" ht="15" thickBot="1" x14ac:dyDescent="0.25">
      <c r="B128" s="4" t="s">
        <v>66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6" t="str">
        <f t="shared" si="11"/>
        <v>-</v>
      </c>
      <c r="L128" s="6" t="str">
        <f t="shared" si="10"/>
        <v>-</v>
      </c>
      <c r="M128" s="6" t="str">
        <f t="shared" si="10"/>
        <v>-</v>
      </c>
      <c r="N128" s="6" t="str">
        <f t="shared" si="10"/>
        <v>-</v>
      </c>
    </row>
    <row r="129" spans="2:14" ht="15" thickBot="1" x14ac:dyDescent="0.25">
      <c r="B129" s="7" t="s">
        <v>67</v>
      </c>
      <c r="C129" s="10">
        <v>1</v>
      </c>
      <c r="D129" s="10">
        <v>0</v>
      </c>
      <c r="E129" s="10">
        <v>0</v>
      </c>
      <c r="F129" s="10">
        <v>1</v>
      </c>
      <c r="G129" s="10">
        <v>1</v>
      </c>
      <c r="H129" s="10">
        <v>0</v>
      </c>
      <c r="I129" s="10">
        <v>0</v>
      </c>
      <c r="J129" s="10">
        <v>1</v>
      </c>
      <c r="K129" s="6">
        <f t="shared" si="11"/>
        <v>0</v>
      </c>
      <c r="L129" s="6" t="str">
        <f t="shared" si="10"/>
        <v>-</v>
      </c>
      <c r="M129" s="6" t="str">
        <f t="shared" si="10"/>
        <v>-</v>
      </c>
      <c r="N129" s="6">
        <f t="shared" si="10"/>
        <v>0</v>
      </c>
    </row>
    <row r="130" spans="2:14" ht="15" thickBot="1" x14ac:dyDescent="0.25">
      <c r="B130" s="4" t="s">
        <v>68</v>
      </c>
      <c r="C130" s="10">
        <v>1</v>
      </c>
      <c r="D130" s="10">
        <v>0</v>
      </c>
      <c r="E130" s="10">
        <v>0</v>
      </c>
      <c r="F130" s="10">
        <v>1</v>
      </c>
      <c r="G130" s="10">
        <v>1</v>
      </c>
      <c r="H130" s="10">
        <v>0</v>
      </c>
      <c r="I130" s="10">
        <v>0</v>
      </c>
      <c r="J130" s="10">
        <v>1</v>
      </c>
      <c r="K130" s="6">
        <f t="shared" si="11"/>
        <v>0</v>
      </c>
      <c r="L130" s="6" t="str">
        <f t="shared" si="10"/>
        <v>-</v>
      </c>
      <c r="M130" s="6" t="str">
        <f t="shared" si="10"/>
        <v>-</v>
      </c>
      <c r="N130" s="6">
        <f t="shared" si="10"/>
        <v>0</v>
      </c>
    </row>
    <row r="131" spans="2:14" ht="15" thickBot="1" x14ac:dyDescent="0.25">
      <c r="B131" s="4" t="s">
        <v>69</v>
      </c>
      <c r="C131" s="10">
        <v>45</v>
      </c>
      <c r="D131" s="10">
        <v>12</v>
      </c>
      <c r="E131" s="10">
        <v>5</v>
      </c>
      <c r="F131" s="10">
        <v>62</v>
      </c>
      <c r="G131" s="10">
        <v>46</v>
      </c>
      <c r="H131" s="10">
        <v>7</v>
      </c>
      <c r="I131" s="10">
        <v>4</v>
      </c>
      <c r="J131" s="10">
        <v>57</v>
      </c>
      <c r="K131" s="6">
        <f t="shared" si="11"/>
        <v>2.2222222222222223E-2</v>
      </c>
      <c r="L131" s="6">
        <f t="shared" si="10"/>
        <v>-0.41666666666666669</v>
      </c>
      <c r="M131" s="6">
        <f t="shared" si="10"/>
        <v>-0.2</v>
      </c>
      <c r="N131" s="6">
        <f t="shared" si="10"/>
        <v>-8.0645161290322578E-2</v>
      </c>
    </row>
    <row r="132" spans="2:14" ht="15" thickBot="1" x14ac:dyDescent="0.25">
      <c r="B132" s="4" t="s">
        <v>37</v>
      </c>
      <c r="C132" s="6">
        <f>IF(C126=0,"-",C126/(C126+C127))</f>
        <v>0.81395348837209303</v>
      </c>
      <c r="D132" s="6">
        <f>IF(D126=0,"-",D126/(D126+D127))</f>
        <v>0.75</v>
      </c>
      <c r="E132" s="6">
        <f t="shared" ref="E132:J132" si="12">IF(E126=0,"-",E126/(E126+E127))</f>
        <v>1</v>
      </c>
      <c r="F132" s="6">
        <f t="shared" si="12"/>
        <v>0.81666666666666665</v>
      </c>
      <c r="G132" s="6">
        <f t="shared" si="12"/>
        <v>0.81818181818181823</v>
      </c>
      <c r="H132" s="6">
        <f t="shared" si="12"/>
        <v>0.7142857142857143</v>
      </c>
      <c r="I132" s="6">
        <f t="shared" si="12"/>
        <v>1</v>
      </c>
      <c r="J132" s="6">
        <f t="shared" si="12"/>
        <v>0.81818181818181823</v>
      </c>
      <c r="K132" s="6">
        <f>IF(OR(C132="-",G132="-"),"-",(G132-C132)/C132)</f>
        <v>5.1948051948052538E-3</v>
      </c>
      <c r="L132" s="6">
        <f t="shared" ref="L132:N133" si="13">IF(OR(D132="-",H132="-"),"-",(H132-D132)/D132)</f>
        <v>-4.7619047619047596E-2</v>
      </c>
      <c r="M132" s="6">
        <f t="shared" si="13"/>
        <v>0</v>
      </c>
      <c r="N132" s="6">
        <f t="shared" si="13"/>
        <v>1.8552875695733639E-3</v>
      </c>
    </row>
    <row r="133" spans="2:14" ht="15" thickBot="1" x14ac:dyDescent="0.25">
      <c r="B133" s="4" t="s">
        <v>38</v>
      </c>
      <c r="C133" s="6">
        <f>IF(C129=0,"-",C129/(C128+C129))</f>
        <v>1</v>
      </c>
      <c r="D133" s="6" t="str">
        <f t="shared" ref="D133:J133" si="14">IF(D129=0,"-",D129/(D128+D129))</f>
        <v>-</v>
      </c>
      <c r="E133" s="6" t="str">
        <f t="shared" si="14"/>
        <v>-</v>
      </c>
      <c r="F133" s="6">
        <f t="shared" si="14"/>
        <v>1</v>
      </c>
      <c r="G133" s="6">
        <f t="shared" si="14"/>
        <v>1</v>
      </c>
      <c r="H133" s="6" t="str">
        <f t="shared" si="14"/>
        <v>-</v>
      </c>
      <c r="I133" s="6" t="str">
        <f t="shared" si="14"/>
        <v>-</v>
      </c>
      <c r="J133" s="6">
        <f t="shared" si="14"/>
        <v>1</v>
      </c>
      <c r="K133" s="6">
        <f>IF(OR(C133="-",G133="-"),"-",(G133-C133)/C133)</f>
        <v>0</v>
      </c>
      <c r="L133" s="6" t="str">
        <f t="shared" si="13"/>
        <v>-</v>
      </c>
      <c r="M133" s="6" t="str">
        <f t="shared" si="13"/>
        <v>-</v>
      </c>
      <c r="N133" s="6">
        <f t="shared" si="13"/>
        <v>0</v>
      </c>
    </row>
    <row r="134" spans="2:14" x14ac:dyDescent="0.2">
      <c r="C134" s="13"/>
    </row>
    <row r="135" spans="2:14" x14ac:dyDescent="0.2">
      <c r="C135" s="13"/>
      <c r="M135" s="14"/>
    </row>
    <row r="136" spans="2:14" x14ac:dyDescent="0.2">
      <c r="C136" s="13"/>
    </row>
    <row r="139" spans="2:14" ht="29.25" customHeight="1" x14ac:dyDescent="0.2">
      <c r="C139" s="26">
        <v>2017</v>
      </c>
      <c r="D139" s="26"/>
      <c r="E139" s="26"/>
      <c r="F139" s="27"/>
      <c r="G139" s="28">
        <v>2018</v>
      </c>
      <c r="H139" s="26"/>
      <c r="I139" s="26"/>
      <c r="J139" s="27"/>
      <c r="K139" s="29" t="s">
        <v>59</v>
      </c>
      <c r="L139" s="30"/>
      <c r="M139" s="30"/>
      <c r="N139" s="30"/>
    </row>
    <row r="140" spans="2:14" ht="57.75" customHeight="1" thickBot="1" x14ac:dyDescent="0.25">
      <c r="C140" s="12" t="s">
        <v>61</v>
      </c>
      <c r="D140" s="12" t="s">
        <v>71</v>
      </c>
      <c r="E140" s="12" t="s">
        <v>70</v>
      </c>
      <c r="F140" s="12" t="s">
        <v>63</v>
      </c>
      <c r="G140" s="12" t="s">
        <v>61</v>
      </c>
      <c r="H140" s="12" t="s">
        <v>71</v>
      </c>
      <c r="I140" s="12" t="s">
        <v>70</v>
      </c>
      <c r="J140" s="12" t="s">
        <v>63</v>
      </c>
      <c r="K140" s="12" t="s">
        <v>61</v>
      </c>
      <c r="L140" s="12" t="s">
        <v>71</v>
      </c>
      <c r="M140" s="12" t="s">
        <v>70</v>
      </c>
      <c r="N140" s="12" t="s">
        <v>63</v>
      </c>
    </row>
    <row r="141" spans="2:14" ht="15" thickBot="1" x14ac:dyDescent="0.25">
      <c r="B141" s="4" t="s">
        <v>72</v>
      </c>
      <c r="C141" s="10">
        <v>26</v>
      </c>
      <c r="D141" s="10">
        <v>0</v>
      </c>
      <c r="E141" s="10">
        <v>5</v>
      </c>
      <c r="F141" s="10">
        <v>31</v>
      </c>
      <c r="G141" s="10">
        <v>37</v>
      </c>
      <c r="H141" s="10">
        <v>0</v>
      </c>
      <c r="I141" s="10">
        <v>3</v>
      </c>
      <c r="J141" s="10">
        <v>40</v>
      </c>
      <c r="K141" s="6">
        <f>IF(C141=0,"-",(G141-C141)/C141)</f>
        <v>0.42307692307692307</v>
      </c>
      <c r="L141" s="6" t="str">
        <f t="shared" ref="L141:N145" si="15">IF(D141=0,"-",(H141-D141)/D141)</f>
        <v>-</v>
      </c>
      <c r="M141" s="6">
        <f t="shared" si="15"/>
        <v>-0.4</v>
      </c>
      <c r="N141" s="6">
        <f t="shared" si="15"/>
        <v>0.29032258064516131</v>
      </c>
    </row>
    <row r="142" spans="2:14" ht="15" thickBot="1" x14ac:dyDescent="0.25">
      <c r="B142" s="4" t="s">
        <v>73</v>
      </c>
      <c r="C142" s="10">
        <v>124</v>
      </c>
      <c r="D142" s="10">
        <v>2</v>
      </c>
      <c r="E142" s="10">
        <v>37</v>
      </c>
      <c r="F142" s="10">
        <v>163</v>
      </c>
      <c r="G142" s="10">
        <v>97</v>
      </c>
      <c r="H142" s="10">
        <v>0</v>
      </c>
      <c r="I142" s="10">
        <v>38</v>
      </c>
      <c r="J142" s="10">
        <v>135</v>
      </c>
      <c r="K142" s="6">
        <f t="shared" ref="K142:K145" si="16">IF(C142=0,"-",(G142-C142)/C142)</f>
        <v>-0.21774193548387097</v>
      </c>
      <c r="L142" s="6">
        <f t="shared" si="15"/>
        <v>-1</v>
      </c>
      <c r="M142" s="6">
        <f t="shared" si="15"/>
        <v>2.7027027027027029E-2</v>
      </c>
      <c r="N142" s="6">
        <f t="shared" si="15"/>
        <v>-0.17177914110429449</v>
      </c>
    </row>
    <row r="143" spans="2:14" ht="15" thickBot="1" x14ac:dyDescent="0.25">
      <c r="B143" s="4" t="s">
        <v>74</v>
      </c>
      <c r="C143" s="10">
        <v>725</v>
      </c>
      <c r="D143" s="10">
        <v>2</v>
      </c>
      <c r="E143" s="10">
        <v>68</v>
      </c>
      <c r="F143" s="10">
        <v>795</v>
      </c>
      <c r="G143" s="10">
        <v>660</v>
      </c>
      <c r="H143" s="10">
        <v>3</v>
      </c>
      <c r="I143" s="10">
        <v>80</v>
      </c>
      <c r="J143" s="10">
        <v>743</v>
      </c>
      <c r="K143" s="6">
        <f t="shared" si="16"/>
        <v>-8.9655172413793102E-2</v>
      </c>
      <c r="L143" s="6">
        <f t="shared" si="15"/>
        <v>0.5</v>
      </c>
      <c r="M143" s="6">
        <f t="shared" si="15"/>
        <v>0.17647058823529413</v>
      </c>
      <c r="N143" s="6">
        <f t="shared" si="15"/>
        <v>-6.540880503144654E-2</v>
      </c>
    </row>
    <row r="144" spans="2:14" ht="15" thickBot="1" x14ac:dyDescent="0.25">
      <c r="B144" s="4" t="s">
        <v>75</v>
      </c>
      <c r="C144" s="10">
        <v>114</v>
      </c>
      <c r="D144" s="10">
        <v>3</v>
      </c>
      <c r="E144" s="10">
        <v>46</v>
      </c>
      <c r="F144" s="10">
        <v>163</v>
      </c>
      <c r="G144" s="10">
        <v>115</v>
      </c>
      <c r="H144" s="10">
        <v>0</v>
      </c>
      <c r="I144" s="10">
        <v>36</v>
      </c>
      <c r="J144" s="10">
        <v>151</v>
      </c>
      <c r="K144" s="6">
        <f t="shared" si="16"/>
        <v>8.771929824561403E-3</v>
      </c>
      <c r="L144" s="6">
        <f t="shared" si="15"/>
        <v>-1</v>
      </c>
      <c r="M144" s="6">
        <f t="shared" si="15"/>
        <v>-0.21739130434782608</v>
      </c>
      <c r="N144" s="6">
        <f t="shared" si="15"/>
        <v>-7.3619631901840496E-2</v>
      </c>
    </row>
    <row r="145" spans="2:14" ht="15" thickBot="1" x14ac:dyDescent="0.25">
      <c r="B145" s="4" t="s">
        <v>76</v>
      </c>
      <c r="C145" s="10">
        <v>4</v>
      </c>
      <c r="D145" s="10">
        <v>0</v>
      </c>
      <c r="E145" s="10">
        <v>0</v>
      </c>
      <c r="F145" s="10">
        <v>4</v>
      </c>
      <c r="G145" s="10">
        <v>1</v>
      </c>
      <c r="H145" s="10">
        <v>3</v>
      </c>
      <c r="I145" s="10">
        <v>0</v>
      </c>
      <c r="J145" s="10">
        <v>4</v>
      </c>
      <c r="K145" s="6">
        <f t="shared" si="16"/>
        <v>-0.75</v>
      </c>
      <c r="L145" s="6" t="str">
        <f t="shared" si="15"/>
        <v>-</v>
      </c>
      <c r="M145" s="6" t="str">
        <f t="shared" si="15"/>
        <v>-</v>
      </c>
      <c r="N145" s="6">
        <f t="shared" si="15"/>
        <v>0</v>
      </c>
    </row>
    <row r="146" spans="2:14" ht="15" thickBot="1" x14ac:dyDescent="0.25">
      <c r="B146" s="7" t="s">
        <v>69</v>
      </c>
      <c r="C146" s="10">
        <v>993</v>
      </c>
      <c r="D146" s="10">
        <v>7</v>
      </c>
      <c r="E146" s="10">
        <v>156</v>
      </c>
      <c r="F146" s="10">
        <v>1156</v>
      </c>
      <c r="G146" s="10">
        <v>910</v>
      </c>
      <c r="H146" s="10">
        <v>6</v>
      </c>
      <c r="I146" s="10">
        <v>157</v>
      </c>
      <c r="J146" s="10">
        <v>1073</v>
      </c>
      <c r="K146" s="6">
        <f t="shared" ref="K146" si="17">IF(C146=0,"-",(G146-C146)/C146)</f>
        <v>-8.3585095669687817E-2</v>
      </c>
      <c r="L146" s="6">
        <f t="shared" ref="L146" si="18">IF(D146=0,"-",(H146-D146)/D146)</f>
        <v>-0.14285714285714285</v>
      </c>
      <c r="M146" s="6">
        <f t="shared" ref="M146" si="19">IF(E146=0,"-",(I146-E146)/E146)</f>
        <v>6.41025641025641E-3</v>
      </c>
      <c r="N146" s="6">
        <f t="shared" ref="N146" si="20">IF(F146=0,"-",(J146-F146)/F146)</f>
        <v>-7.1799307958477512E-2</v>
      </c>
    </row>
    <row r="147" spans="2:14" ht="29.25" thickBot="1" x14ac:dyDescent="0.25">
      <c r="B147" s="7" t="s">
        <v>77</v>
      </c>
      <c r="C147" s="6">
        <f t="shared" ref="C147:J148" si="21">IF(C141=0,"-",(C141/(C141+C143)))</f>
        <v>3.462050599201065E-2</v>
      </c>
      <c r="D147" s="6" t="str">
        <f t="shared" si="21"/>
        <v>-</v>
      </c>
      <c r="E147" s="6">
        <f t="shared" si="21"/>
        <v>6.8493150684931503E-2</v>
      </c>
      <c r="F147" s="6">
        <f t="shared" si="21"/>
        <v>3.7530266343825669E-2</v>
      </c>
      <c r="G147" s="6">
        <f t="shared" si="21"/>
        <v>5.308464849354376E-2</v>
      </c>
      <c r="H147" s="6" t="str">
        <f t="shared" si="21"/>
        <v>-</v>
      </c>
      <c r="I147" s="6">
        <f t="shared" si="21"/>
        <v>3.614457831325301E-2</v>
      </c>
      <c r="J147" s="6">
        <f t="shared" si="21"/>
        <v>5.108556832694764E-2</v>
      </c>
      <c r="K147" s="6">
        <f>IF(OR(C147="-",G147="-"),"-",(G147-C147)/C147)</f>
        <v>0.53332965456351411</v>
      </c>
      <c r="L147" s="6" t="str">
        <f t="shared" ref="L147:N148" si="22">IF(OR(D147="-",H147="-"),"-",(H147-D147)/D147)</f>
        <v>-</v>
      </c>
      <c r="M147" s="6">
        <f t="shared" si="22"/>
        <v>-0.472289156626506</v>
      </c>
      <c r="N147" s="6">
        <f t="shared" si="22"/>
        <v>0.36118320767931444</v>
      </c>
    </row>
    <row r="148" spans="2:14" ht="29.25" thickBot="1" x14ac:dyDescent="0.25">
      <c r="B148" s="7" t="s">
        <v>78</v>
      </c>
      <c r="C148" s="6">
        <f t="shared" si="21"/>
        <v>0.52100840336134457</v>
      </c>
      <c r="D148" s="6">
        <f t="shared" si="21"/>
        <v>0.4</v>
      </c>
      <c r="E148" s="6">
        <f t="shared" si="21"/>
        <v>0.44578313253012047</v>
      </c>
      <c r="F148" s="6">
        <f t="shared" si="21"/>
        <v>0.5</v>
      </c>
      <c r="G148" s="6">
        <f t="shared" si="21"/>
        <v>0.45754716981132076</v>
      </c>
      <c r="H148" s="6" t="str">
        <f t="shared" si="21"/>
        <v>-</v>
      </c>
      <c r="I148" s="6">
        <f t="shared" si="21"/>
        <v>0.51351351351351349</v>
      </c>
      <c r="J148" s="6">
        <f t="shared" si="21"/>
        <v>0.47202797202797203</v>
      </c>
      <c r="K148" s="6">
        <f>IF(OR(C148="-",G148="-"),"-",(G148-C148)/C148)</f>
        <v>-0.12180462568472311</v>
      </c>
      <c r="L148" s="6" t="str">
        <f t="shared" si="22"/>
        <v>-</v>
      </c>
      <c r="M148" s="6">
        <f t="shared" si="22"/>
        <v>0.15193571950328702</v>
      </c>
      <c r="N148" s="6">
        <f t="shared" si="22"/>
        <v>-5.5944055944055937E-2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2" spans="2:14" ht="14.25" x14ac:dyDescent="0.2">
      <c r="B152" s="7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</row>
    <row r="153" spans="2:14" ht="14.25" x14ac:dyDescent="0.2">
      <c r="B153" s="7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</row>
    <row r="154" spans="2:14" ht="29.25" customHeight="1" thickBot="1" x14ac:dyDescent="0.25">
      <c r="B154" s="7"/>
      <c r="C154" s="8">
        <v>2017</v>
      </c>
      <c r="D154" s="8">
        <v>2018</v>
      </c>
      <c r="E154" s="19" t="s">
        <v>59</v>
      </c>
    </row>
    <row r="155" spans="2:14" ht="15" thickBot="1" x14ac:dyDescent="0.25">
      <c r="B155" s="4" t="s">
        <v>95</v>
      </c>
      <c r="C155" s="20">
        <v>835</v>
      </c>
      <c r="D155" s="20">
        <v>774</v>
      </c>
      <c r="E155" s="18">
        <f>IF(C155=0,"-",(D155-C155)/C155)</f>
        <v>-7.3053892215568864E-2</v>
      </c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15" thickBot="1" x14ac:dyDescent="0.25">
      <c r="B156" s="4" t="s">
        <v>96</v>
      </c>
      <c r="C156" s="20">
        <v>148</v>
      </c>
      <c r="D156" s="20">
        <v>129</v>
      </c>
      <c r="E156" s="18">
        <f t="shared" ref="E156:E157" si="23">IF(C156=0,"-",(D156-C156)/C156)</f>
        <v>-0.12837837837837837</v>
      </c>
      <c r="F156" s="18"/>
      <c r="G156" s="18"/>
      <c r="H156" s="18"/>
      <c r="I156" s="18"/>
      <c r="J156" s="18"/>
      <c r="K156" s="18"/>
      <c r="L156" s="18"/>
      <c r="M156" s="18"/>
      <c r="N156" s="18"/>
    </row>
    <row r="157" spans="2:14" ht="15" thickBot="1" x14ac:dyDescent="0.25">
      <c r="B157" s="4" t="s">
        <v>97</v>
      </c>
      <c r="C157" s="20">
        <v>10</v>
      </c>
      <c r="D157" s="20">
        <v>7</v>
      </c>
      <c r="E157" s="18">
        <f t="shared" si="23"/>
        <v>-0.3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98</v>
      </c>
      <c r="C158" s="18">
        <f>IF(C155=0,"-",C155/(C155+C156+C157))</f>
        <v>0.8408862034239678</v>
      </c>
      <c r="D158" s="18">
        <f>IF(D155=0,"-",D155/(D155+D156+D157))</f>
        <v>0.85054945054945053</v>
      </c>
      <c r="E158" s="18">
        <f>IF(OR(C158="-",D158="-"),"-",(D158-C158)/C158)</f>
        <v>1.1491741791142925E-2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4.25" x14ac:dyDescent="0.2">
      <c r="B159" s="7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4.25" x14ac:dyDescent="0.2">
      <c r="B160" s="7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</row>
    <row r="164" spans="2:5" ht="42.75" customHeight="1" thickBot="1" x14ac:dyDescent="0.25">
      <c r="C164" s="8">
        <v>2017</v>
      </c>
      <c r="D164" s="8">
        <v>2018</v>
      </c>
      <c r="E164" s="8" t="s">
        <v>27</v>
      </c>
    </row>
    <row r="165" spans="2:5" ht="20.100000000000001" customHeight="1" thickBot="1" x14ac:dyDescent="0.25">
      <c r="B165" s="4" t="s">
        <v>39</v>
      </c>
      <c r="C165" s="5">
        <v>60</v>
      </c>
      <c r="D165" s="5">
        <v>55</v>
      </c>
      <c r="E165" s="6">
        <f>IF(C165=0,"-",(D165-C165)/C165)</f>
        <v>-8.3333333333333329E-2</v>
      </c>
    </row>
    <row r="166" spans="2:5" ht="20.100000000000001" customHeight="1" thickBot="1" x14ac:dyDescent="0.25">
      <c r="B166" s="4" t="s">
        <v>42</v>
      </c>
      <c r="C166" s="5">
        <v>34</v>
      </c>
      <c r="D166" s="5">
        <v>33</v>
      </c>
      <c r="E166" s="6">
        <f t="shared" ref="E166:E167" si="24">IF(C166=0,"-",(D166-C166)/C166)</f>
        <v>-2.9411764705882353E-2</v>
      </c>
    </row>
    <row r="167" spans="2:5" ht="20.100000000000001" customHeight="1" thickBot="1" x14ac:dyDescent="0.25">
      <c r="B167" s="4" t="s">
        <v>43</v>
      </c>
      <c r="C167" s="5">
        <v>15</v>
      </c>
      <c r="D167" s="5">
        <v>12</v>
      </c>
      <c r="E167" s="6">
        <f t="shared" si="24"/>
        <v>-0.2</v>
      </c>
    </row>
    <row r="168" spans="2:5" ht="20.100000000000001" customHeight="1" thickBot="1" x14ac:dyDescent="0.25">
      <c r="B168" s="4" t="s">
        <v>99</v>
      </c>
      <c r="C168" s="6">
        <f>IF(C165=0,"-",(C166+C167)/C165)</f>
        <v>0.81666666666666665</v>
      </c>
      <c r="D168" s="6">
        <f>IF(D165=0,"-",(D166+D167)/D165)</f>
        <v>0.81818181818181823</v>
      </c>
      <c r="E168" s="6">
        <f t="shared" ref="E168:E170" si="25">IF(OR(C168="-",D168="-"),"-",(D168-C168)/C168)</f>
        <v>1.8552875695733639E-3</v>
      </c>
    </row>
    <row r="169" spans="2:5" ht="20.100000000000001" customHeight="1" thickBot="1" x14ac:dyDescent="0.25">
      <c r="B169" s="4" t="s">
        <v>40</v>
      </c>
      <c r="C169" s="6">
        <v>0.85</v>
      </c>
      <c r="D169" s="6">
        <v>0.86842105263157898</v>
      </c>
      <c r="E169" s="6">
        <f t="shared" si="25"/>
        <v>2.1671826625387063E-2</v>
      </c>
    </row>
    <row r="170" spans="2:5" ht="20.100000000000001" customHeight="1" thickBot="1" x14ac:dyDescent="0.25">
      <c r="B170" s="4" t="s">
        <v>41</v>
      </c>
      <c r="C170" s="6">
        <v>0.75</v>
      </c>
      <c r="D170" s="6">
        <v>0.70588235294117652</v>
      </c>
      <c r="E170" s="6">
        <f t="shared" si="25"/>
        <v>-5.8823529411764643E-2</v>
      </c>
    </row>
    <row r="176" spans="2:5" ht="42.75" customHeight="1" thickBot="1" x14ac:dyDescent="0.25">
      <c r="C176" s="8">
        <v>2017</v>
      </c>
      <c r="D176" s="8">
        <v>2018</v>
      </c>
      <c r="E176" s="8" t="s">
        <v>27</v>
      </c>
    </row>
    <row r="177" spans="2:10" ht="15" thickBot="1" x14ac:dyDescent="0.25">
      <c r="B177" s="15" t="s">
        <v>82</v>
      </c>
      <c r="C177" s="5">
        <v>56</v>
      </c>
      <c r="D177" s="5">
        <v>76</v>
      </c>
      <c r="E177" s="6">
        <f>IF(C177=0,"-",(D177-C177)/C177)</f>
        <v>0.35714285714285715</v>
      </c>
      <c r="H177" s="13"/>
    </row>
    <row r="178" spans="2:10" ht="15" thickBot="1" x14ac:dyDescent="0.25">
      <c r="B178" s="4" t="s">
        <v>44</v>
      </c>
      <c r="C178" s="5">
        <v>42</v>
      </c>
      <c r="D178" s="5">
        <v>66</v>
      </c>
      <c r="E178" s="6">
        <f t="shared" ref="E178:E184" si="26">IF(C178=0,"-",(D178-C178)/C178)</f>
        <v>0.5714285714285714</v>
      </c>
      <c r="H178" s="13"/>
    </row>
    <row r="179" spans="2:10" ht="15" thickBot="1" x14ac:dyDescent="0.25">
      <c r="B179" s="4" t="s">
        <v>48</v>
      </c>
      <c r="C179" s="5">
        <v>10</v>
      </c>
      <c r="D179" s="5">
        <v>8</v>
      </c>
      <c r="E179" s="6">
        <f t="shared" si="26"/>
        <v>-0.2</v>
      </c>
      <c r="H179" s="13"/>
    </row>
    <row r="180" spans="2:10" ht="15" thickBot="1" x14ac:dyDescent="0.25">
      <c r="B180" s="4" t="s">
        <v>79</v>
      </c>
      <c r="C180" s="5">
        <v>4</v>
      </c>
      <c r="D180" s="5">
        <v>2</v>
      </c>
      <c r="E180" s="6">
        <f t="shared" si="26"/>
        <v>-0.5</v>
      </c>
      <c r="H180" s="13"/>
    </row>
    <row r="181" spans="2:10" ht="15" thickBot="1" x14ac:dyDescent="0.25">
      <c r="B181" s="15" t="s">
        <v>80</v>
      </c>
      <c r="C181" s="5">
        <v>1177</v>
      </c>
      <c r="D181" s="5">
        <v>1159</v>
      </c>
      <c r="E181" s="6">
        <f t="shared" si="26"/>
        <v>-1.5293118096856415E-2</v>
      </c>
      <c r="H181" s="13"/>
    </row>
    <row r="182" spans="2:10" ht="15" thickBot="1" x14ac:dyDescent="0.25">
      <c r="B182" s="4" t="s">
        <v>48</v>
      </c>
      <c r="C182" s="5">
        <v>1012</v>
      </c>
      <c r="D182" s="5">
        <v>999</v>
      </c>
      <c r="E182" s="6">
        <f t="shared" si="26"/>
        <v>-1.2845849802371542E-2</v>
      </c>
      <c r="H182" s="13"/>
    </row>
    <row r="183" spans="2:10" ht="15" thickBot="1" x14ac:dyDescent="0.25">
      <c r="B183" s="4" t="s">
        <v>71</v>
      </c>
      <c r="C183" s="5">
        <v>6</v>
      </c>
      <c r="D183" s="5">
        <v>6</v>
      </c>
      <c r="E183" s="6">
        <f t="shared" si="26"/>
        <v>0</v>
      </c>
      <c r="H183" s="13"/>
    </row>
    <row r="184" spans="2:10" ht="15" thickBot="1" x14ac:dyDescent="0.25">
      <c r="B184" s="4" t="s">
        <v>81</v>
      </c>
      <c r="C184" s="5">
        <v>159</v>
      </c>
      <c r="D184" s="5">
        <v>154</v>
      </c>
      <c r="E184" s="6">
        <f t="shared" si="26"/>
        <v>-3.1446540880503145E-2</v>
      </c>
      <c r="H184" s="13"/>
    </row>
    <row r="185" spans="2:10" x14ac:dyDescent="0.2">
      <c r="B185" s="9"/>
      <c r="C185" s="9"/>
      <c r="D185" s="9"/>
      <c r="E185" s="9"/>
      <c r="F185" s="9"/>
      <c r="G185" s="9"/>
      <c r="H185" s="9"/>
      <c r="I185" s="9"/>
      <c r="J185" s="9"/>
    </row>
    <row r="186" spans="2:10" x14ac:dyDescent="0.2">
      <c r="B186" s="9"/>
      <c r="C186" s="9"/>
      <c r="D186" s="9"/>
      <c r="E186" s="9"/>
      <c r="F186" s="9"/>
      <c r="G186" s="9"/>
      <c r="H186" s="9"/>
      <c r="I186" s="9"/>
      <c r="J186" s="9"/>
    </row>
    <row r="196" spans="2:5" ht="42.75" customHeight="1" thickBot="1" x14ac:dyDescent="0.25">
      <c r="C196" s="8">
        <v>2017</v>
      </c>
      <c r="D196" s="8">
        <v>2018</v>
      </c>
      <c r="E196" s="8" t="s">
        <v>27</v>
      </c>
    </row>
    <row r="197" spans="2:5" ht="15" thickBot="1" x14ac:dyDescent="0.25">
      <c r="B197" s="4" t="s">
        <v>83</v>
      </c>
      <c r="C197" s="5">
        <v>42</v>
      </c>
      <c r="D197" s="5">
        <v>28</v>
      </c>
      <c r="E197" s="6">
        <f t="shared" ref="E197:E200" si="27">IF(C197=0,"-",(D197-C197)/C197)</f>
        <v>-0.33333333333333331</v>
      </c>
    </row>
    <row r="198" spans="2:5" ht="15" thickBot="1" x14ac:dyDescent="0.25">
      <c r="B198" s="4" t="s">
        <v>84</v>
      </c>
      <c r="C198" s="5">
        <v>0</v>
      </c>
      <c r="D198" s="5">
        <v>1</v>
      </c>
      <c r="E198" s="6" t="str">
        <f t="shared" si="27"/>
        <v>-</v>
      </c>
    </row>
    <row r="199" spans="2:5" ht="15" thickBot="1" x14ac:dyDescent="0.25">
      <c r="B199" s="4" t="s">
        <v>85</v>
      </c>
      <c r="C199" s="5">
        <v>42</v>
      </c>
      <c r="D199" s="5">
        <v>29</v>
      </c>
      <c r="E199" s="6">
        <f t="shared" si="27"/>
        <v>-0.30952380952380953</v>
      </c>
    </row>
    <row r="200" spans="2:5" ht="15" thickBot="1" x14ac:dyDescent="0.25">
      <c r="B200" s="4" t="s">
        <v>86</v>
      </c>
      <c r="C200" s="5">
        <v>38</v>
      </c>
      <c r="D200" s="5">
        <v>21</v>
      </c>
      <c r="E200" s="6">
        <f t="shared" si="27"/>
        <v>-0.44736842105263158</v>
      </c>
    </row>
    <row r="206" spans="2:5" ht="42.75" customHeight="1" thickBot="1" x14ac:dyDescent="0.25">
      <c r="C206" s="8">
        <v>2017</v>
      </c>
      <c r="D206" s="8">
        <v>2018</v>
      </c>
      <c r="E206" s="8" t="s">
        <v>27</v>
      </c>
    </row>
    <row r="207" spans="2:5" ht="20.100000000000001" customHeight="1" thickBot="1" x14ac:dyDescent="0.25">
      <c r="B207" s="16" t="s">
        <v>89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90</v>
      </c>
      <c r="C208" s="5">
        <v>42</v>
      </c>
      <c r="D208" s="5">
        <v>28</v>
      </c>
      <c r="E208" s="6">
        <f t="shared" si="28"/>
        <v>-0.33333333333333331</v>
      </c>
    </row>
    <row r="209" spans="2:5" ht="20.100000000000001" customHeight="1" thickBot="1" x14ac:dyDescent="0.25">
      <c r="B209" s="17" t="s">
        <v>87</v>
      </c>
      <c r="C209" s="5">
        <v>37</v>
      </c>
      <c r="D209" s="5">
        <v>26</v>
      </c>
      <c r="E209" s="6">
        <f t="shared" si="28"/>
        <v>-0.29729729729729731</v>
      </c>
    </row>
    <row r="210" spans="2:5" ht="20.100000000000001" customHeight="1" thickBot="1" x14ac:dyDescent="0.25">
      <c r="B210" s="17" t="s">
        <v>88</v>
      </c>
      <c r="C210" s="5">
        <v>5</v>
      </c>
      <c r="D210" s="5">
        <v>2</v>
      </c>
      <c r="E210" s="6">
        <f t="shared" si="28"/>
        <v>-0.6</v>
      </c>
    </row>
    <row r="211" spans="2:5" ht="20.100000000000001" customHeight="1" thickBot="1" x14ac:dyDescent="0.25">
      <c r="B211" s="17" t="s">
        <v>91</v>
      </c>
      <c r="C211" s="5"/>
      <c r="D211" s="5"/>
      <c r="E211" s="6"/>
    </row>
    <row r="212" spans="2:5" ht="20.100000000000001" customHeight="1" thickBot="1" x14ac:dyDescent="0.25">
      <c r="B212" s="17" t="s">
        <v>90</v>
      </c>
      <c r="C212" s="5">
        <v>0</v>
      </c>
      <c r="D212" s="5">
        <v>1</v>
      </c>
      <c r="E212" s="6" t="str">
        <f>IF(C212=0,"-",(D212-C212)/C212)</f>
        <v>-</v>
      </c>
    </row>
    <row r="213" spans="2:5" ht="15" thickBot="1" x14ac:dyDescent="0.25">
      <c r="B213" s="17" t="s">
        <v>87</v>
      </c>
      <c r="C213" s="5">
        <v>0</v>
      </c>
      <c r="D213" s="5">
        <v>1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88</v>
      </c>
      <c r="C214" s="5">
        <v>0</v>
      </c>
      <c r="D214" s="5">
        <v>0</v>
      </c>
      <c r="E214" s="6" t="str">
        <f t="shared" si="29"/>
        <v>-</v>
      </c>
    </row>
    <row r="220" spans="2:5" ht="42.75" customHeight="1" thickBot="1" x14ac:dyDescent="0.25">
      <c r="C220" s="8">
        <v>2017</v>
      </c>
      <c r="D220" s="8">
        <v>2018</v>
      </c>
      <c r="E220" s="8" t="s">
        <v>27</v>
      </c>
    </row>
    <row r="221" spans="2:5" ht="15" thickBot="1" x14ac:dyDescent="0.25">
      <c r="B221" s="16" t="s">
        <v>92</v>
      </c>
      <c r="C221" s="5">
        <v>72</v>
      </c>
      <c r="D221" s="5">
        <v>57</v>
      </c>
      <c r="E221" s="6">
        <f t="shared" ref="E221:E223" si="30">IF(C221=0,"-",(D221-C221)/C221)</f>
        <v>-0.20833333333333334</v>
      </c>
    </row>
    <row r="222" spans="2:5" ht="15" thickBot="1" x14ac:dyDescent="0.25">
      <c r="B222" s="16" t="s">
        <v>93</v>
      </c>
      <c r="C222" s="5">
        <v>56</v>
      </c>
      <c r="D222" s="5">
        <v>50</v>
      </c>
      <c r="E222" s="6">
        <f t="shared" si="30"/>
        <v>-0.10714285714285714</v>
      </c>
    </row>
    <row r="223" spans="2:5" ht="15" thickBot="1" x14ac:dyDescent="0.25">
      <c r="B223" s="16" t="s">
        <v>94</v>
      </c>
      <c r="C223" s="5">
        <v>32</v>
      </c>
      <c r="D223" s="5">
        <v>37</v>
      </c>
      <c r="E223" s="6">
        <f t="shared" si="30"/>
        <v>0.15625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4:F124"/>
    <mergeCell ref="G124:J124"/>
    <mergeCell ref="K124:N124"/>
    <mergeCell ref="C139:F139"/>
    <mergeCell ref="G139:J139"/>
    <mergeCell ref="K139:N139"/>
  </mergeCells>
  <pageMargins left="0.70866141732283472" right="0.70866141732283472" top="0.74803149606299213" bottom="0.74803149606299213" header="0.31496062992125984" footer="0.31496062992125984"/>
  <pageSetup paperSize="9" scale="12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1" spans="2:5" ht="27" customHeight="1" x14ac:dyDescent="0.2">
      <c r="B11" s="21" t="str">
        <f>Portada!B9</f>
        <v>AÑO  2018</v>
      </c>
    </row>
    <row r="13" spans="2:5" ht="42.75" customHeight="1" thickBot="1" x14ac:dyDescent="0.25">
      <c r="C13" s="8">
        <v>2017</v>
      </c>
      <c r="D13" s="8">
        <v>2018</v>
      </c>
      <c r="E13" s="8" t="s">
        <v>27</v>
      </c>
    </row>
    <row r="14" spans="2:5" ht="20.100000000000001" customHeight="1" thickBot="1" x14ac:dyDescent="0.25">
      <c r="B14" s="4" t="s">
        <v>22</v>
      </c>
      <c r="C14" s="5">
        <v>2790</v>
      </c>
      <c r="D14" s="5">
        <v>2470</v>
      </c>
      <c r="E14" s="6">
        <f>IF(C14&gt;0,(D14-C14)/C14,"-")</f>
        <v>-0.11469534050179211</v>
      </c>
    </row>
    <row r="15" spans="2:5" ht="20.100000000000001" customHeight="1" thickBot="1" x14ac:dyDescent="0.25">
      <c r="B15" s="4" t="s">
        <v>17</v>
      </c>
      <c r="C15" s="5">
        <v>2664</v>
      </c>
      <c r="D15" s="5">
        <v>2298</v>
      </c>
      <c r="E15" s="6">
        <f t="shared" ref="E15:E23" si="0">IF(C15&gt;0,(D15-C15)/C15,"-")</f>
        <v>-0.1373873873873874</v>
      </c>
    </row>
    <row r="16" spans="2:5" ht="20.100000000000001" customHeight="1" thickBot="1" x14ac:dyDescent="0.25">
      <c r="B16" s="4" t="s">
        <v>18</v>
      </c>
      <c r="C16" s="5">
        <v>2431</v>
      </c>
      <c r="D16" s="5">
        <v>2069</v>
      </c>
      <c r="E16" s="6">
        <f t="shared" si="0"/>
        <v>-0.14890991361579597</v>
      </c>
    </row>
    <row r="17" spans="2:5" ht="20.100000000000001" customHeight="1" thickBot="1" x14ac:dyDescent="0.25">
      <c r="B17" s="4" t="s">
        <v>19</v>
      </c>
      <c r="C17" s="5">
        <v>233</v>
      </c>
      <c r="D17" s="5">
        <v>229</v>
      </c>
      <c r="E17" s="6">
        <f t="shared" si="0"/>
        <v>-1.7167381974248927E-2</v>
      </c>
    </row>
    <row r="18" spans="2:5" ht="20.100000000000001" customHeight="1" thickBot="1" x14ac:dyDescent="0.25">
      <c r="B18" s="4" t="s">
        <v>20</v>
      </c>
      <c r="C18" s="6">
        <f>C17/C15</f>
        <v>8.7462462462462462E-2</v>
      </c>
      <c r="D18" s="6">
        <f>D17/D15</f>
        <v>9.965187119234116E-2</v>
      </c>
      <c r="E18" s="6">
        <f t="shared" si="0"/>
        <v>0.13936731698024399</v>
      </c>
    </row>
    <row r="19" spans="2:5" ht="30" customHeight="1" thickBot="1" x14ac:dyDescent="0.25">
      <c r="B19" s="4" t="s">
        <v>23</v>
      </c>
      <c r="C19" s="5">
        <v>100</v>
      </c>
      <c r="D19" s="5">
        <v>131</v>
      </c>
      <c r="E19" s="6">
        <f t="shared" si="0"/>
        <v>0.31</v>
      </c>
    </row>
    <row r="20" spans="2:5" ht="20.100000000000001" customHeight="1" thickBot="1" x14ac:dyDescent="0.25">
      <c r="B20" s="4" t="s">
        <v>24</v>
      </c>
      <c r="C20" s="5">
        <v>83</v>
      </c>
      <c r="D20" s="5">
        <v>102</v>
      </c>
      <c r="E20" s="6">
        <f t="shared" si="0"/>
        <v>0.2289156626506024</v>
      </c>
    </row>
    <row r="21" spans="2:5" ht="20.100000000000001" customHeight="1" thickBot="1" x14ac:dyDescent="0.25">
      <c r="B21" s="4" t="s">
        <v>25</v>
      </c>
      <c r="C21" s="5">
        <v>17</v>
      </c>
      <c r="D21" s="5">
        <v>29</v>
      </c>
      <c r="E21" s="6">
        <f t="shared" si="0"/>
        <v>0.70588235294117652</v>
      </c>
    </row>
    <row r="22" spans="2:5" ht="20.100000000000001" customHeight="1" thickBot="1" x14ac:dyDescent="0.25">
      <c r="B22" s="4" t="s">
        <v>21</v>
      </c>
      <c r="C22" s="6">
        <f>C21/C19</f>
        <v>0.17</v>
      </c>
      <c r="D22" s="6">
        <f t="shared" ref="D22" si="1">D21/D19</f>
        <v>0.22137404580152673</v>
      </c>
      <c r="E22" s="6">
        <f t="shared" si="0"/>
        <v>0.30220026942074535</v>
      </c>
    </row>
    <row r="23" spans="2:5" ht="20.100000000000001" customHeight="1" thickBot="1" x14ac:dyDescent="0.25">
      <c r="B23" s="7" t="s">
        <v>26</v>
      </c>
      <c r="C23" s="6">
        <v>0.4889329369012223</v>
      </c>
      <c r="D23" s="6">
        <v>0.42429210794522976</v>
      </c>
      <c r="E23" s="6">
        <f t="shared" si="0"/>
        <v>-0.1322079657093172</v>
      </c>
    </row>
    <row r="31" spans="2:5" ht="42.75" customHeight="1" thickBot="1" x14ac:dyDescent="0.25">
      <c r="C31" s="8">
        <v>2017</v>
      </c>
      <c r="D31" s="8">
        <v>2018</v>
      </c>
      <c r="E31" s="8" t="s">
        <v>27</v>
      </c>
    </row>
    <row r="32" spans="2:5" ht="20.100000000000001" customHeight="1" thickBot="1" x14ac:dyDescent="0.25">
      <c r="B32" s="4" t="s">
        <v>28</v>
      </c>
      <c r="C32" s="5">
        <v>792</v>
      </c>
      <c r="D32" s="5">
        <v>834</v>
      </c>
      <c r="E32" s="6">
        <f>IF(C32&gt;0,(D32-C32)/C32,"-")</f>
        <v>5.3030303030303032E-2</v>
      </c>
    </row>
    <row r="33" spans="2:5" ht="20.100000000000001" customHeight="1" thickBot="1" x14ac:dyDescent="0.25">
      <c r="B33" s="4" t="s">
        <v>30</v>
      </c>
      <c r="C33" s="5">
        <v>1</v>
      </c>
      <c r="D33" s="5">
        <v>16</v>
      </c>
      <c r="E33" s="6">
        <f t="shared" ref="E33:E35" si="2">IF(C33&gt;0,(D33-C33)/C33,"-")</f>
        <v>15</v>
      </c>
    </row>
    <row r="34" spans="2:5" ht="20.100000000000001" customHeight="1" thickBot="1" x14ac:dyDescent="0.25">
      <c r="B34" s="4" t="s">
        <v>29</v>
      </c>
      <c r="C34" s="5">
        <v>620</v>
      </c>
      <c r="D34" s="5">
        <v>660</v>
      </c>
      <c r="E34" s="6">
        <f t="shared" si="2"/>
        <v>6.4516129032258063E-2</v>
      </c>
    </row>
    <row r="35" spans="2:5" ht="20.100000000000001" customHeight="1" thickBot="1" x14ac:dyDescent="0.25">
      <c r="B35" s="4" t="s">
        <v>31</v>
      </c>
      <c r="C35" s="5">
        <v>171</v>
      </c>
      <c r="D35" s="5">
        <v>158</v>
      </c>
      <c r="E35" s="6">
        <f t="shared" si="2"/>
        <v>-7.6023391812865493E-2</v>
      </c>
    </row>
    <row r="41" spans="2:5" ht="42.75" customHeight="1" thickBot="1" x14ac:dyDescent="0.25">
      <c r="C41" s="8">
        <v>2017</v>
      </c>
      <c r="D41" s="8">
        <v>2018</v>
      </c>
      <c r="E41" s="8" t="s">
        <v>27</v>
      </c>
    </row>
    <row r="42" spans="2:5" ht="20.100000000000001" customHeight="1" thickBot="1" x14ac:dyDescent="0.25">
      <c r="B42" s="4" t="s">
        <v>34</v>
      </c>
      <c r="C42" s="5">
        <v>399</v>
      </c>
      <c r="D42" s="5">
        <v>388</v>
      </c>
      <c r="E42" s="6">
        <f>IF(C42&gt;0,(D42-C42)/C42,"-")</f>
        <v>-2.7568922305764409E-2</v>
      </c>
    </row>
    <row r="43" spans="2:5" ht="20.100000000000001" customHeight="1" thickBot="1" x14ac:dyDescent="0.25">
      <c r="B43" s="4" t="s">
        <v>35</v>
      </c>
      <c r="C43" s="5">
        <v>43</v>
      </c>
      <c r="D43" s="5">
        <v>35</v>
      </c>
      <c r="E43" s="6">
        <f t="shared" ref="E43:E49" si="3">IF(C43&gt;0,(D43-C43)/C43,"-")</f>
        <v>-0.18604651162790697</v>
      </c>
    </row>
    <row r="44" spans="2:5" ht="20.100000000000001" customHeight="1" thickBot="1" x14ac:dyDescent="0.25">
      <c r="B44" s="4" t="s">
        <v>32</v>
      </c>
      <c r="C44" s="5">
        <v>125</v>
      </c>
      <c r="D44" s="5">
        <v>79</v>
      </c>
      <c r="E44" s="6">
        <f t="shared" si="3"/>
        <v>-0.36799999999999999</v>
      </c>
    </row>
    <row r="45" spans="2:5" ht="20.100000000000001" customHeight="1" thickBot="1" x14ac:dyDescent="0.25">
      <c r="B45" s="4" t="s">
        <v>33</v>
      </c>
      <c r="C45" s="5">
        <v>704</v>
      </c>
      <c r="D45" s="5">
        <v>720</v>
      </c>
      <c r="E45" s="6">
        <f t="shared" si="3"/>
        <v>2.2727272727272728E-2</v>
      </c>
    </row>
    <row r="46" spans="2:5" ht="20.100000000000001" customHeight="1" thickBot="1" x14ac:dyDescent="0.25">
      <c r="B46" s="4" t="s">
        <v>36</v>
      </c>
      <c r="C46" s="5">
        <v>468</v>
      </c>
      <c r="D46" s="5">
        <v>423</v>
      </c>
      <c r="E46" s="6">
        <f t="shared" si="3"/>
        <v>-9.6153846153846159E-2</v>
      </c>
    </row>
    <row r="47" spans="2:5" ht="20.100000000000001" customHeight="1" thickBot="1" x14ac:dyDescent="0.25">
      <c r="B47" s="4" t="s">
        <v>68</v>
      </c>
      <c r="C47" s="5">
        <v>365</v>
      </c>
      <c r="D47" s="5">
        <v>230</v>
      </c>
      <c r="E47" s="6">
        <f t="shared" si="3"/>
        <v>-0.36986301369863012</v>
      </c>
    </row>
    <row r="48" spans="2:5" ht="20.100000000000001" customHeight="1" collapsed="1" thickBot="1" x14ac:dyDescent="0.25">
      <c r="B48" s="4" t="s">
        <v>37</v>
      </c>
      <c r="C48" s="6">
        <f>C42/(C42+C43)</f>
        <v>0.90271493212669685</v>
      </c>
      <c r="D48" s="6">
        <f>D42/(D42+D43)</f>
        <v>0.91725768321513002</v>
      </c>
      <c r="E48" s="6">
        <f t="shared" si="3"/>
        <v>1.6110014990194137E-2</v>
      </c>
    </row>
    <row r="49" spans="2:5" ht="20.100000000000001" customHeight="1" thickBot="1" x14ac:dyDescent="0.25">
      <c r="B49" s="4" t="s">
        <v>38</v>
      </c>
      <c r="C49" s="6">
        <f>C45/(C44+C45)</f>
        <v>0.84921592279855251</v>
      </c>
      <c r="D49" s="6">
        <f t="shared" ref="D49" si="4">D45/(D44+D45)</f>
        <v>0.90112640801001254</v>
      </c>
      <c r="E49" s="6">
        <f t="shared" si="3"/>
        <v>6.1127545795881186E-2</v>
      </c>
    </row>
    <row r="55" spans="2:5" ht="42.75" customHeight="1" thickBot="1" x14ac:dyDescent="0.25">
      <c r="C55" s="8">
        <v>2017</v>
      </c>
      <c r="D55" s="8">
        <v>2018</v>
      </c>
      <c r="E55" s="8" t="s">
        <v>27</v>
      </c>
    </row>
    <row r="56" spans="2:5" ht="20.100000000000001" customHeight="1" thickBot="1" x14ac:dyDescent="0.25">
      <c r="B56" s="4" t="s">
        <v>39</v>
      </c>
      <c r="C56" s="5">
        <v>446</v>
      </c>
      <c r="D56" s="5">
        <v>429</v>
      </c>
      <c r="E56" s="6">
        <f>IF(C56&gt;0,(D56-C56)/C56,"-")</f>
        <v>-3.811659192825112E-2</v>
      </c>
    </row>
    <row r="57" spans="2:5" ht="20.100000000000001" customHeight="1" thickBot="1" x14ac:dyDescent="0.25">
      <c r="B57" s="4" t="s">
        <v>42</v>
      </c>
      <c r="C57" s="5">
        <v>371</v>
      </c>
      <c r="D57" s="5">
        <v>369</v>
      </c>
      <c r="E57" s="6">
        <f t="shared" ref="E57:E61" si="5">IF(C57&gt;0,(D57-C57)/C57,"-")</f>
        <v>-5.3908355795148251E-3</v>
      </c>
    </row>
    <row r="58" spans="2:5" ht="20.100000000000001" customHeight="1" thickBot="1" x14ac:dyDescent="0.25">
      <c r="B58" s="4" t="s">
        <v>43</v>
      </c>
      <c r="C58" s="5">
        <v>30</v>
      </c>
      <c r="D58" s="5">
        <v>24</v>
      </c>
      <c r="E58" s="6">
        <f t="shared" si="5"/>
        <v>-0.2</v>
      </c>
    </row>
    <row r="59" spans="2:5" ht="20.100000000000001" customHeight="1" collapsed="1" thickBot="1" x14ac:dyDescent="0.25">
      <c r="B59" s="4" t="s">
        <v>99</v>
      </c>
      <c r="C59" s="6">
        <f>(C57+C58)/C56</f>
        <v>0.89910313901345296</v>
      </c>
      <c r="D59" s="6">
        <f>(D57+D58)/D56</f>
        <v>0.91608391608391604</v>
      </c>
      <c r="E59" s="6">
        <f t="shared" si="5"/>
        <v>1.8886350557173401E-2</v>
      </c>
    </row>
    <row r="60" spans="2:5" ht="20.100000000000001" customHeight="1" thickBot="1" x14ac:dyDescent="0.25">
      <c r="B60" s="4" t="s">
        <v>40</v>
      </c>
      <c r="C60" s="6">
        <v>0.89397590361445778</v>
      </c>
      <c r="D60" s="6">
        <v>0.91111111111111109</v>
      </c>
      <c r="E60" s="6">
        <f t="shared" si="5"/>
        <v>1.9167415393830527E-2</v>
      </c>
    </row>
    <row r="61" spans="2:5" ht="20.100000000000001" customHeight="1" thickBot="1" x14ac:dyDescent="0.25">
      <c r="B61" s="4" t="s">
        <v>41</v>
      </c>
      <c r="C61" s="6">
        <v>0.967741935483871</v>
      </c>
      <c r="D61" s="6">
        <v>1</v>
      </c>
      <c r="E61" s="6">
        <f t="shared" si="5"/>
        <v>3.3333333333333305E-2</v>
      </c>
    </row>
    <row r="62" spans="2:5" ht="15" thickBot="1" x14ac:dyDescent="0.25">
      <c r="E62" s="6"/>
    </row>
    <row r="67" spans="2:10" ht="42.75" customHeight="1" thickBot="1" x14ac:dyDescent="0.25">
      <c r="C67" s="8">
        <v>2017</v>
      </c>
      <c r="D67" s="8">
        <v>2018</v>
      </c>
      <c r="E67" s="8" t="s">
        <v>27</v>
      </c>
    </row>
    <row r="68" spans="2:10" ht="20.100000000000001" customHeight="1" thickBot="1" x14ac:dyDescent="0.25">
      <c r="B68" s="4" t="s">
        <v>45</v>
      </c>
      <c r="C68" s="5">
        <v>3131</v>
      </c>
      <c r="D68" s="5">
        <v>2772</v>
      </c>
      <c r="E68" s="6">
        <f>IF(C68&gt;0,(D68-C68)/C68,"-")</f>
        <v>-0.1146598530820824</v>
      </c>
    </row>
    <row r="69" spans="2:10" ht="20.100000000000001" customHeight="1" thickBot="1" x14ac:dyDescent="0.25">
      <c r="B69" s="4" t="s">
        <v>46</v>
      </c>
      <c r="C69" s="5">
        <v>716</v>
      </c>
      <c r="D69" s="5">
        <v>650</v>
      </c>
      <c r="E69" s="6">
        <f t="shared" ref="E69:E75" si="6">IF(C69&gt;0,(D69-C69)/C69,"-")</f>
        <v>-9.217877094972067E-2</v>
      </c>
    </row>
    <row r="70" spans="2:10" ht="20.100000000000001" customHeight="1" thickBot="1" x14ac:dyDescent="0.25">
      <c r="B70" s="4" t="s">
        <v>44</v>
      </c>
      <c r="C70" s="5">
        <v>3</v>
      </c>
      <c r="D70" s="5">
        <v>3</v>
      </c>
      <c r="E70" s="6">
        <f t="shared" si="6"/>
        <v>0</v>
      </c>
    </row>
    <row r="71" spans="2:10" ht="20.100000000000001" customHeight="1" thickBot="1" x14ac:dyDescent="0.25">
      <c r="B71" s="4" t="s">
        <v>47</v>
      </c>
      <c r="C71" s="5">
        <v>1700</v>
      </c>
      <c r="D71" s="5">
        <v>1519</v>
      </c>
      <c r="E71" s="6">
        <f t="shared" si="6"/>
        <v>-0.10647058823529412</v>
      </c>
    </row>
    <row r="72" spans="2:10" ht="20.100000000000001" customHeight="1" thickBot="1" x14ac:dyDescent="0.25">
      <c r="B72" s="4" t="s">
        <v>48</v>
      </c>
      <c r="C72" s="5">
        <v>551</v>
      </c>
      <c r="D72" s="5">
        <v>465</v>
      </c>
      <c r="E72" s="6">
        <f t="shared" si="6"/>
        <v>-0.1560798548094374</v>
      </c>
    </row>
    <row r="73" spans="2:10" ht="20.100000000000001" customHeight="1" thickBot="1" x14ac:dyDescent="0.25">
      <c r="B73" s="4" t="s">
        <v>49</v>
      </c>
      <c r="C73" s="5">
        <v>160</v>
      </c>
      <c r="D73" s="5">
        <v>135</v>
      </c>
      <c r="E73" s="6">
        <f t="shared" si="6"/>
        <v>-0.15625</v>
      </c>
    </row>
    <row r="74" spans="2:10" ht="20.100000000000001" customHeight="1" thickBot="1" x14ac:dyDescent="0.25">
      <c r="B74" s="4" t="s">
        <v>50</v>
      </c>
      <c r="C74" s="5">
        <v>0</v>
      </c>
      <c r="D74" s="5">
        <v>0</v>
      </c>
      <c r="E74" s="6" t="str">
        <f t="shared" si="6"/>
        <v>-</v>
      </c>
    </row>
    <row r="75" spans="2:10" ht="20.100000000000001" customHeight="1" thickBot="1" x14ac:dyDescent="0.25">
      <c r="B75" s="4" t="s">
        <v>51</v>
      </c>
      <c r="C75" s="5">
        <v>1</v>
      </c>
      <c r="D75" s="5">
        <v>0</v>
      </c>
      <c r="E75" s="6">
        <f t="shared" si="6"/>
        <v>-1</v>
      </c>
    </row>
    <row r="76" spans="2:10" x14ac:dyDescent="0.2">
      <c r="B76" s="9"/>
      <c r="C76" s="9"/>
      <c r="D76" s="9"/>
      <c r="E76" s="9"/>
      <c r="F76" s="9"/>
      <c r="G76" s="9"/>
      <c r="H76" s="9"/>
      <c r="I76" s="9"/>
      <c r="J76" s="9"/>
    </row>
    <row r="77" spans="2:10" x14ac:dyDescent="0.2">
      <c r="B77" s="9"/>
      <c r="C77" s="9"/>
      <c r="D77" s="9"/>
      <c r="E77" s="9"/>
      <c r="F77" s="9"/>
      <c r="G77" s="9"/>
      <c r="H77" s="9"/>
      <c r="I77" s="9"/>
      <c r="J77" s="9"/>
    </row>
    <row r="87" spans="2:5" ht="42.75" customHeight="1" thickBot="1" x14ac:dyDescent="0.25">
      <c r="C87" s="8">
        <v>2017</v>
      </c>
      <c r="D87" s="8">
        <v>2018</v>
      </c>
      <c r="E87" s="8" t="s">
        <v>27</v>
      </c>
    </row>
    <row r="88" spans="2:5" ht="29.25" thickBot="1" x14ac:dyDescent="0.25">
      <c r="B88" s="4" t="s">
        <v>52</v>
      </c>
      <c r="C88" s="5">
        <v>263</v>
      </c>
      <c r="D88" s="5">
        <v>230</v>
      </c>
      <c r="E88" s="6">
        <f>IF(C88&gt;0,(D88-C88)/C88,"-")</f>
        <v>-0.12547528517110265</v>
      </c>
    </row>
    <row r="89" spans="2:5" ht="29.25" thickBot="1" x14ac:dyDescent="0.25">
      <c r="B89" s="4" t="s">
        <v>53</v>
      </c>
      <c r="C89" s="5">
        <v>88</v>
      </c>
      <c r="D89" s="5">
        <v>76</v>
      </c>
      <c r="E89" s="6">
        <f t="shared" ref="E89:E91" si="7">IF(C89&gt;0,(D89-C89)/C89,"-")</f>
        <v>-0.13636363636363635</v>
      </c>
    </row>
    <row r="90" spans="2:5" ht="29.25" customHeight="1" thickBot="1" x14ac:dyDescent="0.25">
      <c r="B90" s="4" t="s">
        <v>54</v>
      </c>
      <c r="C90" s="5">
        <v>95</v>
      </c>
      <c r="D90" s="5">
        <v>93</v>
      </c>
      <c r="E90" s="6">
        <f t="shared" si="7"/>
        <v>-2.1052631578947368E-2</v>
      </c>
    </row>
    <row r="91" spans="2:5" ht="29.25" customHeight="1" thickBot="1" x14ac:dyDescent="0.25">
      <c r="B91" s="4" t="s">
        <v>55</v>
      </c>
      <c r="C91" s="6">
        <f>(C88+C89)/(C88+C89+C90)</f>
        <v>0.78699551569506732</v>
      </c>
      <c r="D91" s="6">
        <f>(D88+D89)/(D88+D89+D90)</f>
        <v>0.76691729323308266</v>
      </c>
      <c r="E91" s="6">
        <f t="shared" si="7"/>
        <v>-2.551249919670984E-2</v>
      </c>
    </row>
    <row r="97" spans="2:5" ht="42.75" customHeight="1" thickBot="1" x14ac:dyDescent="0.25">
      <c r="C97" s="8">
        <v>2017</v>
      </c>
      <c r="D97" s="8">
        <v>2018</v>
      </c>
      <c r="E97" s="8" t="s">
        <v>27</v>
      </c>
    </row>
    <row r="98" spans="2:5" ht="20.100000000000001" customHeight="1" thickBot="1" x14ac:dyDescent="0.25">
      <c r="B98" s="4" t="s">
        <v>39</v>
      </c>
      <c r="C98" s="5">
        <v>459</v>
      </c>
      <c r="D98" s="5">
        <v>407</v>
      </c>
      <c r="E98" s="6">
        <f>IF(C98&gt;0,(D98-C98)/C98,"-")</f>
        <v>-0.11328976034858387</v>
      </c>
    </row>
    <row r="99" spans="2:5" ht="20.100000000000001" customHeight="1" thickBot="1" x14ac:dyDescent="0.25">
      <c r="B99" s="4" t="s">
        <v>42</v>
      </c>
      <c r="C99" s="5">
        <v>307</v>
      </c>
      <c r="D99" s="5">
        <v>286</v>
      </c>
      <c r="E99" s="6">
        <f t="shared" ref="E99:E103" si="8">IF(C99&gt;0,(D99-C99)/C99,"-")</f>
        <v>-6.8403908794788276E-2</v>
      </c>
    </row>
    <row r="100" spans="2:5" ht="20.100000000000001" customHeight="1" thickBot="1" x14ac:dyDescent="0.25">
      <c r="B100" s="4" t="s">
        <v>43</v>
      </c>
      <c r="C100" s="5">
        <v>50</v>
      </c>
      <c r="D100" s="5">
        <v>26</v>
      </c>
      <c r="E100" s="6">
        <f t="shared" si="8"/>
        <v>-0.48</v>
      </c>
    </row>
    <row r="101" spans="2:5" ht="20.100000000000001" customHeight="1" thickBot="1" x14ac:dyDescent="0.25">
      <c r="B101" s="4" t="s">
        <v>99</v>
      </c>
      <c r="C101" s="6">
        <f>(C99+C100)/C98</f>
        <v>0.77777777777777779</v>
      </c>
      <c r="D101" s="6">
        <f>(D99+D100)/D98</f>
        <v>0.7665847665847666</v>
      </c>
      <c r="E101" s="6">
        <f t="shared" si="8"/>
        <v>-1.4391014391014392E-2</v>
      </c>
    </row>
    <row r="102" spans="2:5" ht="20.100000000000001" customHeight="1" thickBot="1" x14ac:dyDescent="0.25">
      <c r="B102" s="4" t="s">
        <v>40</v>
      </c>
      <c r="C102" s="6">
        <v>0.76558603491271815</v>
      </c>
      <c r="D102" s="6">
        <v>0.78142076502732238</v>
      </c>
      <c r="E102" s="6">
        <f t="shared" si="8"/>
        <v>2.0683149107349506E-2</v>
      </c>
    </row>
    <row r="103" spans="2:5" ht="20.100000000000001" customHeight="1" thickBot="1" x14ac:dyDescent="0.25">
      <c r="B103" s="4" t="s">
        <v>41</v>
      </c>
      <c r="C103" s="6">
        <v>0.86206896551724133</v>
      </c>
      <c r="D103" s="6">
        <v>0.63414634146341464</v>
      </c>
      <c r="E103" s="6">
        <f t="shared" si="8"/>
        <v>-0.26439024390243898</v>
      </c>
    </row>
    <row r="109" spans="2:5" ht="42.75" customHeight="1" thickBot="1" x14ac:dyDescent="0.25">
      <c r="C109" s="8">
        <v>2017</v>
      </c>
      <c r="D109" s="8">
        <v>2018</v>
      </c>
      <c r="E109" s="8" t="s">
        <v>27</v>
      </c>
    </row>
    <row r="110" spans="2:5" ht="15" thickBot="1" x14ac:dyDescent="0.25">
      <c r="B110" s="4" t="s">
        <v>56</v>
      </c>
      <c r="C110" s="5">
        <v>460</v>
      </c>
      <c r="D110" s="5">
        <v>534</v>
      </c>
      <c r="E110" s="6">
        <f>IF(C110&gt;0,(D110-C110)/C110,"-")</f>
        <v>0.16086956521739129</v>
      </c>
    </row>
    <row r="111" spans="2:5" ht="15" thickBot="1" x14ac:dyDescent="0.25">
      <c r="B111" s="4" t="s">
        <v>57</v>
      </c>
      <c r="C111" s="5">
        <v>408</v>
      </c>
      <c r="D111" s="5">
        <v>482</v>
      </c>
      <c r="E111" s="6">
        <f t="shared" ref="E111:E112" si="9">IF(C111&gt;0,(D111-C111)/C111,"-")</f>
        <v>0.18137254901960784</v>
      </c>
    </row>
    <row r="112" spans="2:5" ht="15" thickBot="1" x14ac:dyDescent="0.25">
      <c r="B112" s="4" t="s">
        <v>58</v>
      </c>
      <c r="C112" s="5">
        <v>52</v>
      </c>
      <c r="D112" s="5">
        <v>52</v>
      </c>
      <c r="E112" s="6">
        <f t="shared" si="9"/>
        <v>0</v>
      </c>
    </row>
    <row r="113" spans="2:14" x14ac:dyDescent="0.2">
      <c r="B113" s="9"/>
      <c r="C113" s="9"/>
      <c r="D113" s="9"/>
      <c r="E113" s="9"/>
      <c r="F113" s="9"/>
      <c r="G113" s="9"/>
      <c r="H113" s="9"/>
      <c r="I113" s="9"/>
      <c r="J113" s="9"/>
    </row>
    <row r="114" spans="2:14" x14ac:dyDescent="0.2">
      <c r="B114" s="9"/>
      <c r="C114" s="9"/>
      <c r="D114" s="9"/>
      <c r="E114" s="9"/>
      <c r="F114" s="9"/>
      <c r="G114" s="9"/>
      <c r="H114" s="9"/>
      <c r="I114" s="9"/>
      <c r="J114" s="9"/>
    </row>
    <row r="124" spans="2:14" ht="26.25" customHeight="1" x14ac:dyDescent="0.2">
      <c r="C124" s="26">
        <v>2017</v>
      </c>
      <c r="D124" s="26"/>
      <c r="E124" s="26"/>
      <c r="F124" s="27"/>
      <c r="G124" s="28">
        <v>2018</v>
      </c>
      <c r="H124" s="26"/>
      <c r="I124" s="26"/>
      <c r="J124" s="27"/>
      <c r="K124" s="29" t="s">
        <v>59</v>
      </c>
      <c r="L124" s="30"/>
      <c r="M124" s="30"/>
      <c r="N124" s="30"/>
    </row>
    <row r="125" spans="2:14" ht="29.25" customHeight="1" thickBot="1" x14ac:dyDescent="0.25">
      <c r="C125" s="11" t="s">
        <v>60</v>
      </c>
      <c r="D125" s="12" t="s">
        <v>61</v>
      </c>
      <c r="E125" s="12" t="s">
        <v>62</v>
      </c>
      <c r="F125" s="12" t="s">
        <v>63</v>
      </c>
      <c r="G125" s="11" t="s">
        <v>60</v>
      </c>
      <c r="H125" s="12" t="s">
        <v>61</v>
      </c>
      <c r="I125" s="12" t="s">
        <v>62</v>
      </c>
      <c r="J125" s="12" t="s">
        <v>63</v>
      </c>
      <c r="K125" s="11" t="s">
        <v>60</v>
      </c>
      <c r="L125" s="12" t="s">
        <v>61</v>
      </c>
      <c r="M125" s="12" t="s">
        <v>62</v>
      </c>
      <c r="N125" s="12" t="s">
        <v>63</v>
      </c>
    </row>
    <row r="126" spans="2:14" ht="15" thickBot="1" x14ac:dyDescent="0.25">
      <c r="B126" s="4" t="s">
        <v>64</v>
      </c>
      <c r="C126" s="10">
        <v>0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1</v>
      </c>
      <c r="J126" s="10">
        <v>1</v>
      </c>
      <c r="K126" s="6" t="str">
        <f>IF(C126=0,"-",(G126-C126)/C126)</f>
        <v>-</v>
      </c>
      <c r="L126" s="6" t="str">
        <f t="shared" ref="L126:N131" si="10">IF(D126=0,"-",(H126-D126)/D126)</f>
        <v>-</v>
      </c>
      <c r="M126" s="6" t="str">
        <f t="shared" si="10"/>
        <v>-</v>
      </c>
      <c r="N126" s="6" t="str">
        <f t="shared" si="10"/>
        <v>-</v>
      </c>
    </row>
    <row r="127" spans="2:14" ht="15" thickBot="1" x14ac:dyDescent="0.25">
      <c r="B127" s="4" t="s">
        <v>65</v>
      </c>
      <c r="C127" s="10">
        <v>0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6" t="str">
        <f t="shared" ref="K127:K131" si="11">IF(C127=0,"-",(G127-C127)/C127)</f>
        <v>-</v>
      </c>
      <c r="L127" s="6" t="str">
        <f t="shared" si="10"/>
        <v>-</v>
      </c>
      <c r="M127" s="6" t="str">
        <f t="shared" si="10"/>
        <v>-</v>
      </c>
      <c r="N127" s="6" t="str">
        <f t="shared" si="10"/>
        <v>-</v>
      </c>
    </row>
    <row r="128" spans="2:14" ht="15" thickBot="1" x14ac:dyDescent="0.25">
      <c r="B128" s="4" t="s">
        <v>66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6" t="str">
        <f t="shared" si="11"/>
        <v>-</v>
      </c>
      <c r="L128" s="6" t="str">
        <f t="shared" si="10"/>
        <v>-</v>
      </c>
      <c r="M128" s="6" t="str">
        <f t="shared" si="10"/>
        <v>-</v>
      </c>
      <c r="N128" s="6" t="str">
        <f t="shared" si="10"/>
        <v>-</v>
      </c>
    </row>
    <row r="129" spans="2:14" ht="15" thickBot="1" x14ac:dyDescent="0.25">
      <c r="B129" s="7" t="s">
        <v>67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6" t="str">
        <f t="shared" si="11"/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68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4" t="s">
        <v>69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1</v>
      </c>
      <c r="J131" s="10">
        <v>1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37</v>
      </c>
      <c r="C132" s="6" t="str">
        <f>IF(C126=0,"-",C126/(C126+C127))</f>
        <v>-</v>
      </c>
      <c r="D132" s="6" t="str">
        <f>IF(D126=0,"-",D126/(D126+D127))</f>
        <v>-</v>
      </c>
      <c r="E132" s="6" t="str">
        <f t="shared" ref="E132:J132" si="12">IF(E126=0,"-",E126/(E126+E127))</f>
        <v>-</v>
      </c>
      <c r="F132" s="6" t="str">
        <f t="shared" si="12"/>
        <v>-</v>
      </c>
      <c r="G132" s="6" t="str">
        <f t="shared" si="12"/>
        <v>-</v>
      </c>
      <c r="H132" s="6" t="str">
        <f t="shared" si="12"/>
        <v>-</v>
      </c>
      <c r="I132" s="6">
        <f t="shared" si="12"/>
        <v>1</v>
      </c>
      <c r="J132" s="6">
        <f t="shared" si="12"/>
        <v>1</v>
      </c>
      <c r="K132" s="6" t="str">
        <f>IF(OR(C132="-",G132="-"),"-",(G132-C132)/C132)</f>
        <v>-</v>
      </c>
      <c r="L132" s="6" t="str">
        <f t="shared" ref="L132:N133" si="13">IF(OR(D132="-",H132="-"),"-",(H132-D132)/D132)</f>
        <v>-</v>
      </c>
      <c r="M132" s="6" t="str">
        <f t="shared" si="13"/>
        <v>-</v>
      </c>
      <c r="N132" s="6" t="str">
        <f t="shared" si="13"/>
        <v>-</v>
      </c>
    </row>
    <row r="133" spans="2:14" ht="15" thickBot="1" x14ac:dyDescent="0.25">
      <c r="B133" s="4" t="s">
        <v>38</v>
      </c>
      <c r="C133" s="6" t="str">
        <f>IF(C129=0,"-",C129/(C128+C129))</f>
        <v>-</v>
      </c>
      <c r="D133" s="6" t="str">
        <f t="shared" ref="D133:J133" si="14">IF(D129=0,"-",D129/(D128+D129))</f>
        <v>-</v>
      </c>
      <c r="E133" s="6" t="str">
        <f t="shared" si="14"/>
        <v>-</v>
      </c>
      <c r="F133" s="6" t="str">
        <f t="shared" si="14"/>
        <v>-</v>
      </c>
      <c r="G133" s="6" t="str">
        <f t="shared" si="14"/>
        <v>-</v>
      </c>
      <c r="H133" s="6" t="str">
        <f t="shared" si="14"/>
        <v>-</v>
      </c>
      <c r="I133" s="6" t="str">
        <f t="shared" si="14"/>
        <v>-</v>
      </c>
      <c r="J133" s="6" t="str">
        <f t="shared" si="14"/>
        <v>-</v>
      </c>
      <c r="K133" s="6" t="str">
        <f>IF(OR(C133="-",G133="-"),"-",(G133-C133)/C133)</f>
        <v>-</v>
      </c>
      <c r="L133" s="6" t="str">
        <f t="shared" si="13"/>
        <v>-</v>
      </c>
      <c r="M133" s="6" t="str">
        <f t="shared" si="13"/>
        <v>-</v>
      </c>
      <c r="N133" s="6" t="str">
        <f t="shared" si="13"/>
        <v>-</v>
      </c>
    </row>
    <row r="134" spans="2:14" x14ac:dyDescent="0.2">
      <c r="C134" s="13"/>
    </row>
    <row r="135" spans="2:14" x14ac:dyDescent="0.2">
      <c r="C135" s="13"/>
      <c r="M135" s="14"/>
    </row>
    <row r="136" spans="2:14" x14ac:dyDescent="0.2">
      <c r="C136" s="13"/>
    </row>
    <row r="139" spans="2:14" ht="29.25" customHeight="1" x14ac:dyDescent="0.2">
      <c r="C139" s="26">
        <v>2017</v>
      </c>
      <c r="D139" s="26"/>
      <c r="E139" s="26"/>
      <c r="F139" s="27"/>
      <c r="G139" s="28">
        <v>2018</v>
      </c>
      <c r="H139" s="26"/>
      <c r="I139" s="26"/>
      <c r="J139" s="27"/>
      <c r="K139" s="29" t="s">
        <v>59</v>
      </c>
      <c r="L139" s="30"/>
      <c r="M139" s="30"/>
      <c r="N139" s="30"/>
    </row>
    <row r="140" spans="2:14" ht="57.75" customHeight="1" thickBot="1" x14ac:dyDescent="0.25">
      <c r="C140" s="12" t="s">
        <v>61</v>
      </c>
      <c r="D140" s="12" t="s">
        <v>71</v>
      </c>
      <c r="E140" s="12" t="s">
        <v>70</v>
      </c>
      <c r="F140" s="12" t="s">
        <v>63</v>
      </c>
      <c r="G140" s="12" t="s">
        <v>61</v>
      </c>
      <c r="H140" s="12" t="s">
        <v>71</v>
      </c>
      <c r="I140" s="12" t="s">
        <v>70</v>
      </c>
      <c r="J140" s="12" t="s">
        <v>63</v>
      </c>
      <c r="K140" s="12" t="s">
        <v>61</v>
      </c>
      <c r="L140" s="12" t="s">
        <v>71</v>
      </c>
      <c r="M140" s="12" t="s">
        <v>70</v>
      </c>
      <c r="N140" s="12" t="s">
        <v>63</v>
      </c>
    </row>
    <row r="141" spans="2:14" ht="15" thickBot="1" x14ac:dyDescent="0.25">
      <c r="B141" s="4" t="s">
        <v>72</v>
      </c>
      <c r="C141" s="10">
        <v>6</v>
      </c>
      <c r="D141" s="10">
        <v>0</v>
      </c>
      <c r="E141" s="10">
        <v>0</v>
      </c>
      <c r="F141" s="10">
        <v>6</v>
      </c>
      <c r="G141" s="10">
        <v>3</v>
      </c>
      <c r="H141" s="10">
        <v>0</v>
      </c>
      <c r="I141" s="10">
        <v>0</v>
      </c>
      <c r="J141" s="10">
        <v>3</v>
      </c>
      <c r="K141" s="6">
        <f>IF(C141=0,"-",(G141-C141)/C141)</f>
        <v>-0.5</v>
      </c>
      <c r="L141" s="6" t="str">
        <f t="shared" ref="L141:N145" si="15">IF(D141=0,"-",(H141-D141)/D141)</f>
        <v>-</v>
      </c>
      <c r="M141" s="6" t="str">
        <f t="shared" si="15"/>
        <v>-</v>
      </c>
      <c r="N141" s="6">
        <f t="shared" si="15"/>
        <v>-0.5</v>
      </c>
    </row>
    <row r="142" spans="2:14" ht="15" thickBot="1" x14ac:dyDescent="0.25">
      <c r="B142" s="4" t="s">
        <v>73</v>
      </c>
      <c r="C142" s="10">
        <v>0</v>
      </c>
      <c r="D142" s="10">
        <v>0</v>
      </c>
      <c r="E142" s="10">
        <v>0</v>
      </c>
      <c r="F142" s="10">
        <v>0</v>
      </c>
      <c r="G142" s="10">
        <v>3</v>
      </c>
      <c r="H142" s="10">
        <v>0</v>
      </c>
      <c r="I142" s="10">
        <v>0</v>
      </c>
      <c r="J142" s="10">
        <v>3</v>
      </c>
      <c r="K142" s="6" t="str">
        <f t="shared" ref="K142:K145" si="16">IF(C142=0,"-",(G142-C142)/C142)</f>
        <v>-</v>
      </c>
      <c r="L142" s="6" t="str">
        <f t="shared" si="15"/>
        <v>-</v>
      </c>
      <c r="M142" s="6" t="str">
        <f t="shared" si="15"/>
        <v>-</v>
      </c>
      <c r="N142" s="6" t="str">
        <f t="shared" si="15"/>
        <v>-</v>
      </c>
    </row>
    <row r="143" spans="2:14" ht="15" thickBot="1" x14ac:dyDescent="0.25">
      <c r="B143" s="4" t="s">
        <v>74</v>
      </c>
      <c r="C143" s="10">
        <v>53</v>
      </c>
      <c r="D143" s="10">
        <v>0</v>
      </c>
      <c r="E143" s="10">
        <v>5</v>
      </c>
      <c r="F143" s="10">
        <v>58</v>
      </c>
      <c r="G143" s="10">
        <v>52</v>
      </c>
      <c r="H143" s="10">
        <v>0</v>
      </c>
      <c r="I143" s="10">
        <v>3</v>
      </c>
      <c r="J143" s="10">
        <v>55</v>
      </c>
      <c r="K143" s="6">
        <f t="shared" si="16"/>
        <v>-1.8867924528301886E-2</v>
      </c>
      <c r="L143" s="6" t="str">
        <f t="shared" si="15"/>
        <v>-</v>
      </c>
      <c r="M143" s="6">
        <f t="shared" si="15"/>
        <v>-0.4</v>
      </c>
      <c r="N143" s="6">
        <f t="shared" si="15"/>
        <v>-5.1724137931034482E-2</v>
      </c>
    </row>
    <row r="144" spans="2:14" ht="15" thickBot="1" x14ac:dyDescent="0.25">
      <c r="B144" s="4" t="s">
        <v>75</v>
      </c>
      <c r="C144" s="10">
        <v>9</v>
      </c>
      <c r="D144" s="10">
        <v>0</v>
      </c>
      <c r="E144" s="10">
        <v>2</v>
      </c>
      <c r="F144" s="10">
        <v>11</v>
      </c>
      <c r="G144" s="10">
        <v>8</v>
      </c>
      <c r="H144" s="10">
        <v>0</v>
      </c>
      <c r="I144" s="10">
        <v>0</v>
      </c>
      <c r="J144" s="10">
        <v>8</v>
      </c>
      <c r="K144" s="6">
        <f t="shared" si="16"/>
        <v>-0.1111111111111111</v>
      </c>
      <c r="L144" s="6" t="str">
        <f t="shared" si="15"/>
        <v>-</v>
      </c>
      <c r="M144" s="6">
        <f t="shared" si="15"/>
        <v>-1</v>
      </c>
      <c r="N144" s="6">
        <f t="shared" si="15"/>
        <v>-0.27272727272727271</v>
      </c>
    </row>
    <row r="145" spans="2:14" ht="15" thickBot="1" x14ac:dyDescent="0.25">
      <c r="B145" s="4" t="s">
        <v>76</v>
      </c>
      <c r="C145" s="10">
        <v>0</v>
      </c>
      <c r="D145" s="10">
        <v>0</v>
      </c>
      <c r="E145" s="10">
        <v>0</v>
      </c>
      <c r="F145" s="10">
        <v>0</v>
      </c>
      <c r="G145" s="10">
        <v>1</v>
      </c>
      <c r="H145" s="10">
        <v>0</v>
      </c>
      <c r="I145" s="10">
        <v>0</v>
      </c>
      <c r="J145" s="10">
        <v>1</v>
      </c>
      <c r="K145" s="6" t="str">
        <f t="shared" si="16"/>
        <v>-</v>
      </c>
      <c r="L145" s="6" t="str">
        <f t="shared" si="15"/>
        <v>-</v>
      </c>
      <c r="M145" s="6" t="str">
        <f t="shared" si="15"/>
        <v>-</v>
      </c>
      <c r="N145" s="6" t="str">
        <f t="shared" si="15"/>
        <v>-</v>
      </c>
    </row>
    <row r="146" spans="2:14" ht="15" thickBot="1" x14ac:dyDescent="0.25">
      <c r="B146" s="7" t="s">
        <v>69</v>
      </c>
      <c r="C146" s="10">
        <v>68</v>
      </c>
      <c r="D146" s="10">
        <v>0</v>
      </c>
      <c r="E146" s="10">
        <v>7</v>
      </c>
      <c r="F146" s="10">
        <v>75</v>
      </c>
      <c r="G146" s="10">
        <v>67</v>
      </c>
      <c r="H146" s="10">
        <v>0</v>
      </c>
      <c r="I146" s="10">
        <v>3</v>
      </c>
      <c r="J146" s="10">
        <v>70</v>
      </c>
      <c r="K146" s="6">
        <f t="shared" ref="K146" si="17">IF(C146=0,"-",(G146-C146)/C146)</f>
        <v>-1.4705882352941176E-2</v>
      </c>
      <c r="L146" s="6" t="str">
        <f t="shared" ref="L146" si="18">IF(D146=0,"-",(H146-D146)/D146)</f>
        <v>-</v>
      </c>
      <c r="M146" s="6">
        <f t="shared" ref="M146" si="19">IF(E146=0,"-",(I146-E146)/E146)</f>
        <v>-0.5714285714285714</v>
      </c>
      <c r="N146" s="6">
        <f t="shared" ref="N146" si="20">IF(F146=0,"-",(J146-F146)/F146)</f>
        <v>-6.6666666666666666E-2</v>
      </c>
    </row>
    <row r="147" spans="2:14" ht="29.25" thickBot="1" x14ac:dyDescent="0.25">
      <c r="B147" s="7" t="s">
        <v>77</v>
      </c>
      <c r="C147" s="6">
        <f t="shared" ref="C147:J148" si="21">IF(C141=0,"-",(C141/(C141+C143)))</f>
        <v>0.10169491525423729</v>
      </c>
      <c r="D147" s="6" t="str">
        <f t="shared" si="21"/>
        <v>-</v>
      </c>
      <c r="E147" s="6" t="str">
        <f t="shared" si="21"/>
        <v>-</v>
      </c>
      <c r="F147" s="6">
        <f t="shared" si="21"/>
        <v>9.375E-2</v>
      </c>
      <c r="G147" s="6">
        <f t="shared" si="21"/>
        <v>5.4545454545454543E-2</v>
      </c>
      <c r="H147" s="6" t="str">
        <f t="shared" si="21"/>
        <v>-</v>
      </c>
      <c r="I147" s="6" t="str">
        <f t="shared" si="21"/>
        <v>-</v>
      </c>
      <c r="J147" s="6">
        <f t="shared" si="21"/>
        <v>5.1724137931034482E-2</v>
      </c>
      <c r="K147" s="6">
        <f>IF(OR(C147="-",G147="-"),"-",(G147-C147)/C147)</f>
        <v>-0.46363636363636368</v>
      </c>
      <c r="L147" s="6" t="str">
        <f t="shared" ref="L147:N148" si="22">IF(OR(D147="-",H147="-"),"-",(H147-D147)/D147)</f>
        <v>-</v>
      </c>
      <c r="M147" s="6" t="str">
        <f t="shared" si="22"/>
        <v>-</v>
      </c>
      <c r="N147" s="6">
        <f t="shared" si="22"/>
        <v>-0.44827586206896552</v>
      </c>
    </row>
    <row r="148" spans="2:14" ht="29.25" thickBot="1" x14ac:dyDescent="0.25">
      <c r="B148" s="7" t="s">
        <v>78</v>
      </c>
      <c r="C148" s="6" t="str">
        <f t="shared" si="21"/>
        <v>-</v>
      </c>
      <c r="D148" s="6" t="str">
        <f t="shared" si="21"/>
        <v>-</v>
      </c>
      <c r="E148" s="6" t="str">
        <f t="shared" si="21"/>
        <v>-</v>
      </c>
      <c r="F148" s="6" t="str">
        <f t="shared" si="21"/>
        <v>-</v>
      </c>
      <c r="G148" s="6">
        <f t="shared" si="21"/>
        <v>0.27272727272727271</v>
      </c>
      <c r="H148" s="6" t="str">
        <f t="shared" si="21"/>
        <v>-</v>
      </c>
      <c r="I148" s="6" t="str">
        <f t="shared" si="21"/>
        <v>-</v>
      </c>
      <c r="J148" s="6">
        <f t="shared" si="21"/>
        <v>0.27272727272727271</v>
      </c>
      <c r="K148" s="6" t="str">
        <f>IF(OR(C148="-",G148="-"),"-",(G148-C148)/C148)</f>
        <v>-</v>
      </c>
      <c r="L148" s="6" t="str">
        <f t="shared" si="22"/>
        <v>-</v>
      </c>
      <c r="M148" s="6" t="str">
        <f t="shared" si="22"/>
        <v>-</v>
      </c>
      <c r="N148" s="6" t="str">
        <f t="shared" si="22"/>
        <v>-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2" spans="2:14" ht="14.25" x14ac:dyDescent="0.2">
      <c r="B152" s="7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</row>
    <row r="153" spans="2:14" ht="14.25" x14ac:dyDescent="0.2">
      <c r="B153" s="7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</row>
    <row r="154" spans="2:14" ht="29.25" customHeight="1" thickBot="1" x14ac:dyDescent="0.25">
      <c r="B154" s="7"/>
      <c r="C154" s="8">
        <v>2017</v>
      </c>
      <c r="D154" s="8">
        <v>2018</v>
      </c>
      <c r="E154" s="19" t="s">
        <v>59</v>
      </c>
    </row>
    <row r="155" spans="2:14" ht="15" thickBot="1" x14ac:dyDescent="0.25">
      <c r="B155" s="4" t="s">
        <v>95</v>
      </c>
      <c r="C155" s="20">
        <v>61</v>
      </c>
      <c r="D155" s="20">
        <v>60</v>
      </c>
      <c r="E155" s="18">
        <f>IF(C155=0,"-",(D155-C155)/C155)</f>
        <v>-1.6393442622950821E-2</v>
      </c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15" thickBot="1" x14ac:dyDescent="0.25">
      <c r="B156" s="4" t="s">
        <v>96</v>
      </c>
      <c r="C156" s="20">
        <v>7</v>
      </c>
      <c r="D156" s="20">
        <v>6</v>
      </c>
      <c r="E156" s="18">
        <f t="shared" ref="E156:E157" si="23">IF(C156=0,"-",(D156-C156)/C156)</f>
        <v>-0.14285714285714285</v>
      </c>
      <c r="F156" s="18"/>
      <c r="G156" s="18"/>
      <c r="H156" s="18"/>
      <c r="I156" s="18"/>
      <c r="J156" s="18"/>
      <c r="K156" s="18"/>
      <c r="L156" s="18"/>
      <c r="M156" s="18"/>
      <c r="N156" s="18"/>
    </row>
    <row r="157" spans="2:14" ht="15" thickBot="1" x14ac:dyDescent="0.25">
      <c r="B157" s="4" t="s">
        <v>97</v>
      </c>
      <c r="C157" s="20">
        <v>0</v>
      </c>
      <c r="D157" s="20">
        <v>1</v>
      </c>
      <c r="E157" s="18" t="str">
        <f t="shared" si="23"/>
        <v>-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98</v>
      </c>
      <c r="C158" s="18">
        <f>IF(C155=0,"-",C155/(C155+C156+C157))</f>
        <v>0.8970588235294118</v>
      </c>
      <c r="D158" s="18">
        <f>IF(D155=0,"-",D155/(D155+D156+D157))</f>
        <v>0.89552238805970152</v>
      </c>
      <c r="E158" s="18">
        <f>IF(OR(C158="-",D158="-"),"-",(D158-C158)/C158)</f>
        <v>-1.7127477367262062E-3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4.25" x14ac:dyDescent="0.2">
      <c r="B159" s="7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4.25" x14ac:dyDescent="0.2">
      <c r="B160" s="7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</row>
    <row r="164" spans="2:5" ht="42.75" customHeight="1" thickBot="1" x14ac:dyDescent="0.25">
      <c r="C164" s="8">
        <v>2017</v>
      </c>
      <c r="D164" s="8">
        <v>2018</v>
      </c>
      <c r="E164" s="8" t="s">
        <v>27</v>
      </c>
    </row>
    <row r="165" spans="2:5" ht="20.100000000000001" customHeight="1" thickBot="1" x14ac:dyDescent="0.25">
      <c r="B165" s="4" t="s">
        <v>39</v>
      </c>
      <c r="C165" s="5">
        <v>0</v>
      </c>
      <c r="D165" s="5">
        <v>1</v>
      </c>
      <c r="E165" s="6" t="str">
        <f>IF(C165=0,"-",(D165-C165)/C165)</f>
        <v>-</v>
      </c>
    </row>
    <row r="166" spans="2:5" ht="20.100000000000001" customHeight="1" thickBot="1" x14ac:dyDescent="0.25">
      <c r="B166" s="4" t="s">
        <v>42</v>
      </c>
      <c r="C166" s="5">
        <v>0</v>
      </c>
      <c r="D166" s="5">
        <v>0</v>
      </c>
      <c r="E166" s="6" t="str">
        <f t="shared" ref="E166:E167" si="24">IF(C166=0,"-",(D166-C166)/C166)</f>
        <v>-</v>
      </c>
    </row>
    <row r="167" spans="2:5" ht="20.100000000000001" customHeight="1" thickBot="1" x14ac:dyDescent="0.25">
      <c r="B167" s="4" t="s">
        <v>43</v>
      </c>
      <c r="C167" s="5">
        <v>0</v>
      </c>
      <c r="D167" s="5">
        <v>1</v>
      </c>
      <c r="E167" s="6" t="str">
        <f t="shared" si="24"/>
        <v>-</v>
      </c>
    </row>
    <row r="168" spans="2:5" ht="20.100000000000001" customHeight="1" thickBot="1" x14ac:dyDescent="0.25">
      <c r="B168" s="4" t="s">
        <v>99</v>
      </c>
      <c r="C168" s="6" t="str">
        <f>IF(C165=0,"-",(C166+C167)/C165)</f>
        <v>-</v>
      </c>
      <c r="D168" s="6">
        <f>IF(D165=0,"-",(D166+D167)/D165)</f>
        <v>1</v>
      </c>
      <c r="E168" s="6" t="str">
        <f t="shared" ref="E168:E170" si="25">IF(OR(C168="-",D168="-"),"-",(D168-C168)/C168)</f>
        <v>-</v>
      </c>
    </row>
    <row r="169" spans="2:5" ht="20.100000000000001" customHeight="1" thickBot="1" x14ac:dyDescent="0.25">
      <c r="B169" s="4" t="s">
        <v>40</v>
      </c>
      <c r="C169" s="6" t="s">
        <v>101</v>
      </c>
      <c r="D169" s="6" t="s">
        <v>101</v>
      </c>
      <c r="E169" s="6" t="str">
        <f t="shared" si="25"/>
        <v>-</v>
      </c>
    </row>
    <row r="170" spans="2:5" ht="20.100000000000001" customHeight="1" thickBot="1" x14ac:dyDescent="0.25">
      <c r="B170" s="4" t="s">
        <v>41</v>
      </c>
      <c r="C170" s="6" t="s">
        <v>101</v>
      </c>
      <c r="D170" s="6">
        <v>1</v>
      </c>
      <c r="E170" s="6" t="str">
        <f t="shared" si="25"/>
        <v>-</v>
      </c>
    </row>
    <row r="176" spans="2:5" ht="42.75" customHeight="1" thickBot="1" x14ac:dyDescent="0.25">
      <c r="C176" s="8">
        <v>2017</v>
      </c>
      <c r="D176" s="8">
        <v>2018</v>
      </c>
      <c r="E176" s="8" t="s">
        <v>27</v>
      </c>
    </row>
    <row r="177" spans="2:10" ht="15" thickBot="1" x14ac:dyDescent="0.25">
      <c r="B177" s="15" t="s">
        <v>82</v>
      </c>
      <c r="C177" s="5">
        <v>2</v>
      </c>
      <c r="D177" s="5">
        <v>3</v>
      </c>
      <c r="E177" s="6">
        <f>IF(C177=0,"-",(D177-C177)/C177)</f>
        <v>0.5</v>
      </c>
      <c r="H177" s="13"/>
    </row>
    <row r="178" spans="2:10" ht="15" thickBot="1" x14ac:dyDescent="0.25">
      <c r="B178" s="4" t="s">
        <v>44</v>
      </c>
      <c r="C178" s="5">
        <v>1</v>
      </c>
      <c r="D178" s="5">
        <v>2</v>
      </c>
      <c r="E178" s="6">
        <f t="shared" ref="E178:E184" si="26">IF(C178=0,"-",(D178-C178)/C178)</f>
        <v>1</v>
      </c>
      <c r="H178" s="13"/>
    </row>
    <row r="179" spans="2:10" ht="15" thickBot="1" x14ac:dyDescent="0.25">
      <c r="B179" s="4" t="s">
        <v>48</v>
      </c>
      <c r="C179" s="5">
        <v>0</v>
      </c>
      <c r="D179" s="5">
        <v>0</v>
      </c>
      <c r="E179" s="6" t="str">
        <f t="shared" si="26"/>
        <v>-</v>
      </c>
      <c r="H179" s="13"/>
    </row>
    <row r="180" spans="2:10" ht="15" thickBot="1" x14ac:dyDescent="0.25">
      <c r="B180" s="4" t="s">
        <v>79</v>
      </c>
      <c r="C180" s="5">
        <v>1</v>
      </c>
      <c r="D180" s="5">
        <v>1</v>
      </c>
      <c r="E180" s="6">
        <f t="shared" si="26"/>
        <v>0</v>
      </c>
      <c r="H180" s="13"/>
    </row>
    <row r="181" spans="2:10" ht="15" thickBot="1" x14ac:dyDescent="0.25">
      <c r="B181" s="15" t="s">
        <v>80</v>
      </c>
      <c r="C181" s="5">
        <v>76</v>
      </c>
      <c r="D181" s="5">
        <v>70</v>
      </c>
      <c r="E181" s="6">
        <f t="shared" si="26"/>
        <v>-7.8947368421052627E-2</v>
      </c>
      <c r="H181" s="13"/>
    </row>
    <row r="182" spans="2:10" ht="15" thickBot="1" x14ac:dyDescent="0.25">
      <c r="B182" s="4" t="s">
        <v>48</v>
      </c>
      <c r="C182" s="5">
        <v>69</v>
      </c>
      <c r="D182" s="5">
        <v>67</v>
      </c>
      <c r="E182" s="6">
        <f t="shared" si="26"/>
        <v>-2.8985507246376812E-2</v>
      </c>
      <c r="H182" s="13"/>
    </row>
    <row r="183" spans="2:10" ht="15" thickBot="1" x14ac:dyDescent="0.25">
      <c r="B183" s="4" t="s">
        <v>71</v>
      </c>
      <c r="C183" s="5">
        <v>0</v>
      </c>
      <c r="D183" s="5">
        <v>0</v>
      </c>
      <c r="E183" s="6" t="str">
        <f t="shared" si="26"/>
        <v>-</v>
      </c>
      <c r="H183" s="13"/>
    </row>
    <row r="184" spans="2:10" ht="15" thickBot="1" x14ac:dyDescent="0.25">
      <c r="B184" s="4" t="s">
        <v>81</v>
      </c>
      <c r="C184" s="5">
        <v>7</v>
      </c>
      <c r="D184" s="5">
        <v>3</v>
      </c>
      <c r="E184" s="6">
        <f t="shared" si="26"/>
        <v>-0.5714285714285714</v>
      </c>
      <c r="H184" s="13"/>
    </row>
    <row r="185" spans="2:10" x14ac:dyDescent="0.2">
      <c r="B185" s="9"/>
      <c r="C185" s="9"/>
      <c r="D185" s="9"/>
      <c r="E185" s="9"/>
      <c r="F185" s="9"/>
      <c r="G185" s="9"/>
      <c r="H185" s="9"/>
      <c r="I185" s="9"/>
      <c r="J185" s="9"/>
    </row>
    <row r="186" spans="2:10" x14ac:dyDescent="0.2">
      <c r="B186" s="9"/>
      <c r="C186" s="9"/>
      <c r="D186" s="9"/>
      <c r="E186" s="9"/>
      <c r="F186" s="9"/>
      <c r="G186" s="9"/>
      <c r="H186" s="9"/>
      <c r="I186" s="9"/>
      <c r="J186" s="9"/>
    </row>
    <row r="196" spans="2:5" ht="42.75" customHeight="1" thickBot="1" x14ac:dyDescent="0.25">
      <c r="C196" s="8">
        <v>2017</v>
      </c>
      <c r="D196" s="8">
        <v>2018</v>
      </c>
      <c r="E196" s="8" t="s">
        <v>27</v>
      </c>
    </row>
    <row r="197" spans="2:5" ht="15" thickBot="1" x14ac:dyDescent="0.25">
      <c r="B197" s="4" t="s">
        <v>83</v>
      </c>
      <c r="C197" s="5">
        <v>7</v>
      </c>
      <c r="D197" s="5">
        <v>5</v>
      </c>
      <c r="E197" s="6">
        <f t="shared" ref="E197:E200" si="27">IF(C197=0,"-",(D197-C197)/C197)</f>
        <v>-0.2857142857142857</v>
      </c>
    </row>
    <row r="198" spans="2:5" ht="15" thickBot="1" x14ac:dyDescent="0.25">
      <c r="B198" s="4" t="s">
        <v>84</v>
      </c>
      <c r="C198" s="5">
        <v>1</v>
      </c>
      <c r="D198" s="5">
        <v>1</v>
      </c>
      <c r="E198" s="6">
        <f t="shared" si="27"/>
        <v>0</v>
      </c>
    </row>
    <row r="199" spans="2:5" ht="15" thickBot="1" x14ac:dyDescent="0.25">
      <c r="B199" s="4" t="s">
        <v>85</v>
      </c>
      <c r="C199" s="5">
        <v>8</v>
      </c>
      <c r="D199" s="5">
        <v>6</v>
      </c>
      <c r="E199" s="6">
        <f t="shared" si="27"/>
        <v>-0.25</v>
      </c>
    </row>
    <row r="200" spans="2:5" ht="15" thickBot="1" x14ac:dyDescent="0.25">
      <c r="B200" s="4" t="s">
        <v>86</v>
      </c>
      <c r="C200" s="5">
        <v>6</v>
      </c>
      <c r="D200" s="5">
        <v>4</v>
      </c>
      <c r="E200" s="6">
        <f t="shared" si="27"/>
        <v>-0.33333333333333331</v>
      </c>
    </row>
    <row r="206" spans="2:5" ht="42.75" customHeight="1" thickBot="1" x14ac:dyDescent="0.25">
      <c r="C206" s="8">
        <v>2017</v>
      </c>
      <c r="D206" s="8">
        <v>2018</v>
      </c>
      <c r="E206" s="8" t="s">
        <v>27</v>
      </c>
    </row>
    <row r="207" spans="2:5" ht="20.100000000000001" customHeight="1" thickBot="1" x14ac:dyDescent="0.25">
      <c r="B207" s="16" t="s">
        <v>89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90</v>
      </c>
      <c r="C208" s="5">
        <v>7</v>
      </c>
      <c r="D208" s="5">
        <v>5</v>
      </c>
      <c r="E208" s="6">
        <f t="shared" si="28"/>
        <v>-0.2857142857142857</v>
      </c>
    </row>
    <row r="209" spans="2:5" ht="20.100000000000001" customHeight="1" thickBot="1" x14ac:dyDescent="0.25">
      <c r="B209" s="17" t="s">
        <v>87</v>
      </c>
      <c r="C209" s="5">
        <v>5</v>
      </c>
      <c r="D209" s="5">
        <v>4</v>
      </c>
      <c r="E209" s="6">
        <f t="shared" si="28"/>
        <v>-0.2</v>
      </c>
    </row>
    <row r="210" spans="2:5" ht="20.100000000000001" customHeight="1" thickBot="1" x14ac:dyDescent="0.25">
      <c r="B210" s="17" t="s">
        <v>88</v>
      </c>
      <c r="C210" s="5">
        <v>2</v>
      </c>
      <c r="D210" s="5">
        <v>1</v>
      </c>
      <c r="E210" s="6">
        <f t="shared" si="28"/>
        <v>-0.5</v>
      </c>
    </row>
    <row r="211" spans="2:5" ht="20.100000000000001" customHeight="1" thickBot="1" x14ac:dyDescent="0.25">
      <c r="B211" s="17" t="s">
        <v>91</v>
      </c>
      <c r="C211" s="5"/>
      <c r="D211" s="5"/>
      <c r="E211" s="6"/>
    </row>
    <row r="212" spans="2:5" ht="20.100000000000001" customHeight="1" thickBot="1" x14ac:dyDescent="0.25">
      <c r="B212" s="17" t="s">
        <v>90</v>
      </c>
      <c r="C212" s="5">
        <v>1</v>
      </c>
      <c r="D212" s="5">
        <v>1</v>
      </c>
      <c r="E212" s="6">
        <f>IF(C212=0,"-",(D212-C212)/C212)</f>
        <v>0</v>
      </c>
    </row>
    <row r="213" spans="2:5" ht="15" thickBot="1" x14ac:dyDescent="0.25">
      <c r="B213" s="17" t="s">
        <v>87</v>
      </c>
      <c r="C213" s="5">
        <v>0</v>
      </c>
      <c r="D213" s="5">
        <v>1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88</v>
      </c>
      <c r="C214" s="5">
        <v>1</v>
      </c>
      <c r="D214" s="5">
        <v>0</v>
      </c>
      <c r="E214" s="6">
        <f t="shared" si="29"/>
        <v>-1</v>
      </c>
    </row>
    <row r="220" spans="2:5" ht="42.75" customHeight="1" thickBot="1" x14ac:dyDescent="0.25">
      <c r="C220" s="8">
        <v>2017</v>
      </c>
      <c r="D220" s="8">
        <v>2018</v>
      </c>
      <c r="E220" s="8" t="s">
        <v>27</v>
      </c>
    </row>
    <row r="221" spans="2:5" ht="15" thickBot="1" x14ac:dyDescent="0.25">
      <c r="B221" s="16" t="s">
        <v>92</v>
      </c>
      <c r="C221" s="5">
        <v>11</v>
      </c>
      <c r="D221" s="5">
        <v>7</v>
      </c>
      <c r="E221" s="6">
        <f t="shared" ref="E221:E223" si="30">IF(C221=0,"-",(D221-C221)/C221)</f>
        <v>-0.36363636363636365</v>
      </c>
    </row>
    <row r="222" spans="2:5" ht="15" thickBot="1" x14ac:dyDescent="0.25">
      <c r="B222" s="16" t="s">
        <v>93</v>
      </c>
      <c r="C222" s="5">
        <v>10</v>
      </c>
      <c r="D222" s="5">
        <v>8</v>
      </c>
      <c r="E222" s="6">
        <f t="shared" si="30"/>
        <v>-0.2</v>
      </c>
    </row>
    <row r="223" spans="2:5" ht="15" thickBot="1" x14ac:dyDescent="0.25">
      <c r="B223" s="16" t="s">
        <v>94</v>
      </c>
      <c r="C223" s="5">
        <v>5</v>
      </c>
      <c r="D223" s="5">
        <v>5</v>
      </c>
      <c r="E223" s="6">
        <f t="shared" si="30"/>
        <v>0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4:F124"/>
    <mergeCell ref="G124:J124"/>
    <mergeCell ref="K124:N124"/>
    <mergeCell ref="C139:F139"/>
    <mergeCell ref="G139:J139"/>
    <mergeCell ref="K139:N139"/>
  </mergeCells>
  <pageMargins left="0.70866141732283472" right="0.70866141732283472" top="0.74803149606299213" bottom="0.74803149606299213" header="0.31496062992125984" footer="0.31496062992125984"/>
  <pageSetup paperSize="9" scale="12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1" spans="2:5" ht="27" customHeight="1" x14ac:dyDescent="0.2">
      <c r="B11" s="21" t="str">
        <f>Portada!B9</f>
        <v>AÑO  2018</v>
      </c>
    </row>
    <row r="13" spans="2:5" ht="42.75" customHeight="1" thickBot="1" x14ac:dyDescent="0.25">
      <c r="C13" s="8">
        <v>2017</v>
      </c>
      <c r="D13" s="8">
        <v>2018</v>
      </c>
      <c r="E13" s="8" t="s">
        <v>27</v>
      </c>
    </row>
    <row r="14" spans="2:5" ht="20.100000000000001" customHeight="1" thickBot="1" x14ac:dyDescent="0.25">
      <c r="B14" s="4" t="s">
        <v>22</v>
      </c>
      <c r="C14" s="5">
        <v>6436</v>
      </c>
      <c r="D14" s="5">
        <v>6537</v>
      </c>
      <c r="E14" s="6">
        <f>IF(C14&gt;0,(D14-C14)/C14,"-")</f>
        <v>1.5692977004350527E-2</v>
      </c>
    </row>
    <row r="15" spans="2:5" ht="20.100000000000001" customHeight="1" thickBot="1" x14ac:dyDescent="0.25">
      <c r="B15" s="4" t="s">
        <v>17</v>
      </c>
      <c r="C15" s="5">
        <v>6001</v>
      </c>
      <c r="D15" s="5">
        <v>6183</v>
      </c>
      <c r="E15" s="6">
        <f t="shared" ref="E15:E23" si="0">IF(C15&gt;0,(D15-C15)/C15,"-")</f>
        <v>3.0328278620229961E-2</v>
      </c>
    </row>
    <row r="16" spans="2:5" ht="20.100000000000001" customHeight="1" thickBot="1" x14ac:dyDescent="0.25">
      <c r="B16" s="4" t="s">
        <v>18</v>
      </c>
      <c r="C16" s="5">
        <v>5036</v>
      </c>
      <c r="D16" s="5">
        <v>5110</v>
      </c>
      <c r="E16" s="6">
        <f t="shared" si="0"/>
        <v>1.4694201747418586E-2</v>
      </c>
    </row>
    <row r="17" spans="2:5" ht="20.100000000000001" customHeight="1" thickBot="1" x14ac:dyDescent="0.25">
      <c r="B17" s="4" t="s">
        <v>19</v>
      </c>
      <c r="C17" s="5">
        <v>965</v>
      </c>
      <c r="D17" s="5">
        <v>1073</v>
      </c>
      <c r="E17" s="6">
        <f t="shared" si="0"/>
        <v>0.11191709844559586</v>
      </c>
    </row>
    <row r="18" spans="2:5" ht="20.100000000000001" customHeight="1" thickBot="1" x14ac:dyDescent="0.25">
      <c r="B18" s="4" t="s">
        <v>20</v>
      </c>
      <c r="C18" s="6">
        <f>C17/C15</f>
        <v>0.1608065322446259</v>
      </c>
      <c r="D18" s="6">
        <f>D17/D15</f>
        <v>0.17354035257965389</v>
      </c>
      <c r="E18" s="6">
        <f t="shared" si="0"/>
        <v>7.9187208114510813E-2</v>
      </c>
    </row>
    <row r="19" spans="2:5" ht="30" customHeight="1" thickBot="1" x14ac:dyDescent="0.25">
      <c r="B19" s="4" t="s">
        <v>23</v>
      </c>
      <c r="C19" s="5">
        <v>402</v>
      </c>
      <c r="D19" s="5">
        <v>378</v>
      </c>
      <c r="E19" s="6">
        <f t="shared" si="0"/>
        <v>-5.9701492537313432E-2</v>
      </c>
    </row>
    <row r="20" spans="2:5" ht="20.100000000000001" customHeight="1" thickBot="1" x14ac:dyDescent="0.25">
      <c r="B20" s="4" t="s">
        <v>24</v>
      </c>
      <c r="C20" s="5">
        <v>321</v>
      </c>
      <c r="D20" s="5">
        <v>306</v>
      </c>
      <c r="E20" s="6">
        <f t="shared" si="0"/>
        <v>-4.6728971962616821E-2</v>
      </c>
    </row>
    <row r="21" spans="2:5" ht="20.100000000000001" customHeight="1" thickBot="1" x14ac:dyDescent="0.25">
      <c r="B21" s="4" t="s">
        <v>25</v>
      </c>
      <c r="C21" s="5">
        <v>81</v>
      </c>
      <c r="D21" s="5">
        <v>72</v>
      </c>
      <c r="E21" s="6">
        <f t="shared" si="0"/>
        <v>-0.1111111111111111</v>
      </c>
    </row>
    <row r="22" spans="2:5" ht="20.100000000000001" customHeight="1" thickBot="1" x14ac:dyDescent="0.25">
      <c r="B22" s="4" t="s">
        <v>21</v>
      </c>
      <c r="C22" s="6">
        <f>C21/C19</f>
        <v>0.20149253731343283</v>
      </c>
      <c r="D22" s="6">
        <f t="shared" ref="D22" si="1">D21/D19</f>
        <v>0.19047619047619047</v>
      </c>
      <c r="E22" s="6">
        <f t="shared" si="0"/>
        <v>-5.4673721340388053E-2</v>
      </c>
    </row>
    <row r="23" spans="2:5" ht="20.100000000000001" customHeight="1" thickBot="1" x14ac:dyDescent="0.25">
      <c r="B23" s="7" t="s">
        <v>26</v>
      </c>
      <c r="C23" s="6">
        <v>0.42743778789370257</v>
      </c>
      <c r="D23" s="6">
        <v>0.44128541595593285</v>
      </c>
      <c r="E23" s="6">
        <f t="shared" si="0"/>
        <v>3.2396826987308801E-2</v>
      </c>
    </row>
    <row r="31" spans="2:5" ht="42.75" customHeight="1" thickBot="1" x14ac:dyDescent="0.25">
      <c r="C31" s="8">
        <v>2017</v>
      </c>
      <c r="D31" s="8">
        <v>2018</v>
      </c>
      <c r="E31" s="8" t="s">
        <v>27</v>
      </c>
    </row>
    <row r="32" spans="2:5" ht="20.100000000000001" customHeight="1" thickBot="1" x14ac:dyDescent="0.25">
      <c r="B32" s="4" t="s">
        <v>28</v>
      </c>
      <c r="C32" s="5">
        <v>1928</v>
      </c>
      <c r="D32" s="5">
        <v>2021</v>
      </c>
      <c r="E32" s="6">
        <f>IF(C32&gt;0,(D32-C32)/C32,"-")</f>
        <v>4.8236514522821579E-2</v>
      </c>
    </row>
    <row r="33" spans="2:5" ht="20.100000000000001" customHeight="1" thickBot="1" x14ac:dyDescent="0.25">
      <c r="B33" s="4" t="s">
        <v>30</v>
      </c>
      <c r="C33" s="5">
        <v>13</v>
      </c>
      <c r="D33" s="5">
        <v>10</v>
      </c>
      <c r="E33" s="6">
        <f t="shared" ref="E33:E35" si="2">IF(C33&gt;0,(D33-C33)/C33,"-")</f>
        <v>-0.23076923076923078</v>
      </c>
    </row>
    <row r="34" spans="2:5" ht="20.100000000000001" customHeight="1" thickBot="1" x14ac:dyDescent="0.25">
      <c r="B34" s="4" t="s">
        <v>29</v>
      </c>
      <c r="C34" s="5">
        <v>1284</v>
      </c>
      <c r="D34" s="5">
        <v>1357</v>
      </c>
      <c r="E34" s="6">
        <f t="shared" si="2"/>
        <v>5.6853582554517133E-2</v>
      </c>
    </row>
    <row r="35" spans="2:5" ht="20.100000000000001" customHeight="1" thickBot="1" x14ac:dyDescent="0.25">
      <c r="B35" s="4" t="s">
        <v>31</v>
      </c>
      <c r="C35" s="5">
        <v>631</v>
      </c>
      <c r="D35" s="5">
        <v>654</v>
      </c>
      <c r="E35" s="6">
        <f t="shared" si="2"/>
        <v>3.6450079239302692E-2</v>
      </c>
    </row>
    <row r="41" spans="2:5" ht="42.75" customHeight="1" thickBot="1" x14ac:dyDescent="0.25">
      <c r="C41" s="8">
        <v>2017</v>
      </c>
      <c r="D41" s="8">
        <v>2018</v>
      </c>
      <c r="E41" s="8" t="s">
        <v>27</v>
      </c>
    </row>
    <row r="42" spans="2:5" ht="20.100000000000001" customHeight="1" thickBot="1" x14ac:dyDescent="0.25">
      <c r="B42" s="4" t="s">
        <v>34</v>
      </c>
      <c r="C42" s="5">
        <v>577</v>
      </c>
      <c r="D42" s="5">
        <v>685</v>
      </c>
      <c r="E42" s="6">
        <f>IF(C42&gt;0,(D42-C42)/C42,"-")</f>
        <v>0.18717504332755633</v>
      </c>
    </row>
    <row r="43" spans="2:5" ht="20.100000000000001" customHeight="1" thickBot="1" x14ac:dyDescent="0.25">
      <c r="B43" s="4" t="s">
        <v>35</v>
      </c>
      <c r="C43" s="5">
        <v>167</v>
      </c>
      <c r="D43" s="5">
        <v>105</v>
      </c>
      <c r="E43" s="6">
        <f t="shared" ref="E43:E49" si="3">IF(C43&gt;0,(D43-C43)/C43,"-")</f>
        <v>-0.3712574850299401</v>
      </c>
    </row>
    <row r="44" spans="2:5" ht="20.100000000000001" customHeight="1" thickBot="1" x14ac:dyDescent="0.25">
      <c r="B44" s="4" t="s">
        <v>32</v>
      </c>
      <c r="C44" s="5">
        <v>60</v>
      </c>
      <c r="D44" s="5">
        <v>63</v>
      </c>
      <c r="E44" s="6">
        <f t="shared" si="3"/>
        <v>0.05</v>
      </c>
    </row>
    <row r="45" spans="2:5" ht="20.100000000000001" customHeight="1" thickBot="1" x14ac:dyDescent="0.25">
      <c r="B45" s="4" t="s">
        <v>33</v>
      </c>
      <c r="C45" s="5">
        <v>2683</v>
      </c>
      <c r="D45" s="5">
        <v>2294</v>
      </c>
      <c r="E45" s="6">
        <f t="shared" si="3"/>
        <v>-0.14498695490122995</v>
      </c>
    </row>
    <row r="46" spans="2:5" ht="20.100000000000001" customHeight="1" thickBot="1" x14ac:dyDescent="0.25">
      <c r="B46" s="4" t="s">
        <v>36</v>
      </c>
      <c r="C46" s="5">
        <v>1081</v>
      </c>
      <c r="D46" s="5">
        <v>970</v>
      </c>
      <c r="E46" s="6">
        <f t="shared" si="3"/>
        <v>-0.1026827012025902</v>
      </c>
    </row>
    <row r="47" spans="2:5" ht="20.100000000000001" customHeight="1" thickBot="1" x14ac:dyDescent="0.25">
      <c r="B47" s="4" t="s">
        <v>68</v>
      </c>
      <c r="C47" s="5">
        <v>556</v>
      </c>
      <c r="D47" s="5">
        <v>751</v>
      </c>
      <c r="E47" s="6">
        <f t="shared" si="3"/>
        <v>0.35071942446043164</v>
      </c>
    </row>
    <row r="48" spans="2:5" ht="20.100000000000001" customHeight="1" collapsed="1" thickBot="1" x14ac:dyDescent="0.25">
      <c r="B48" s="4" t="s">
        <v>37</v>
      </c>
      <c r="C48" s="6">
        <f>C42/(C42+C43)</f>
        <v>0.77553763440860213</v>
      </c>
      <c r="D48" s="6">
        <f>D42/(D42+D43)</f>
        <v>0.86708860759493667</v>
      </c>
      <c r="E48" s="6">
        <f t="shared" si="3"/>
        <v>0.11804839523506569</v>
      </c>
    </row>
    <row r="49" spans="2:5" ht="20.100000000000001" customHeight="1" thickBot="1" x14ac:dyDescent="0.25">
      <c r="B49" s="4" t="s">
        <v>38</v>
      </c>
      <c r="C49" s="6">
        <f>C45/(C44+C45)</f>
        <v>0.97812613926358005</v>
      </c>
      <c r="D49" s="6">
        <f t="shared" ref="D49" si="4">D45/(D44+D45)</f>
        <v>0.97327110733983879</v>
      </c>
      <c r="E49" s="6">
        <f t="shared" si="3"/>
        <v>-4.9636051311301808E-3</v>
      </c>
    </row>
    <row r="55" spans="2:5" ht="42.75" customHeight="1" thickBot="1" x14ac:dyDescent="0.25">
      <c r="C55" s="8">
        <v>2017</v>
      </c>
      <c r="D55" s="8">
        <v>2018</v>
      </c>
      <c r="E55" s="8" t="s">
        <v>27</v>
      </c>
    </row>
    <row r="56" spans="2:5" ht="20.100000000000001" customHeight="1" thickBot="1" x14ac:dyDescent="0.25">
      <c r="B56" s="4" t="s">
        <v>39</v>
      </c>
      <c r="C56" s="5">
        <v>752</v>
      </c>
      <c r="D56" s="5">
        <v>791</v>
      </c>
      <c r="E56" s="6">
        <f>IF(C56&gt;0,(D56-C56)/C56,"-")</f>
        <v>5.1861702127659573E-2</v>
      </c>
    </row>
    <row r="57" spans="2:5" ht="20.100000000000001" customHeight="1" thickBot="1" x14ac:dyDescent="0.25">
      <c r="B57" s="4" t="s">
        <v>42</v>
      </c>
      <c r="C57" s="5">
        <v>479</v>
      </c>
      <c r="D57" s="5">
        <v>553</v>
      </c>
      <c r="E57" s="6">
        <f t="shared" ref="E57:E61" si="5">IF(C57&gt;0,(D57-C57)/C57,"-")</f>
        <v>0.1544885177453027</v>
      </c>
    </row>
    <row r="58" spans="2:5" ht="20.100000000000001" customHeight="1" thickBot="1" x14ac:dyDescent="0.25">
      <c r="B58" s="4" t="s">
        <v>43</v>
      </c>
      <c r="C58" s="5">
        <v>98</v>
      </c>
      <c r="D58" s="5">
        <v>133</v>
      </c>
      <c r="E58" s="6">
        <f t="shared" si="5"/>
        <v>0.35714285714285715</v>
      </c>
    </row>
    <row r="59" spans="2:5" ht="20.100000000000001" customHeight="1" collapsed="1" thickBot="1" x14ac:dyDescent="0.25">
      <c r="B59" s="4" t="s">
        <v>99</v>
      </c>
      <c r="C59" s="6">
        <f>(C57+C58)/C56</f>
        <v>0.76728723404255317</v>
      </c>
      <c r="D59" s="6">
        <f>(D57+D58)/D56</f>
        <v>0.86725663716814161</v>
      </c>
      <c r="E59" s="6">
        <f t="shared" si="5"/>
        <v>0.13028941273906847</v>
      </c>
    </row>
    <row r="60" spans="2:5" ht="20.100000000000001" customHeight="1" thickBot="1" x14ac:dyDescent="0.25">
      <c r="B60" s="4" t="s">
        <v>40</v>
      </c>
      <c r="C60" s="6">
        <v>0.76517571884984026</v>
      </c>
      <c r="D60" s="6">
        <v>0.85471406491499224</v>
      </c>
      <c r="E60" s="6">
        <f t="shared" si="5"/>
        <v>0.11701671114151387</v>
      </c>
    </row>
    <row r="61" spans="2:5" ht="20.100000000000001" customHeight="1" thickBot="1" x14ac:dyDescent="0.25">
      <c r="B61" s="4" t="s">
        <v>41</v>
      </c>
      <c r="C61" s="6">
        <v>0.77777777777777779</v>
      </c>
      <c r="D61" s="6">
        <v>0.92361111111111116</v>
      </c>
      <c r="E61" s="6">
        <f t="shared" si="5"/>
        <v>0.18750000000000006</v>
      </c>
    </row>
    <row r="62" spans="2:5" ht="15" thickBot="1" x14ac:dyDescent="0.25">
      <c r="E62" s="6"/>
    </row>
    <row r="67" spans="2:10" ht="42.75" customHeight="1" thickBot="1" x14ac:dyDescent="0.25">
      <c r="C67" s="8">
        <v>2017</v>
      </c>
      <c r="D67" s="8">
        <v>2018</v>
      </c>
      <c r="E67" s="8" t="s">
        <v>27</v>
      </c>
    </row>
    <row r="68" spans="2:10" ht="20.100000000000001" customHeight="1" thickBot="1" x14ac:dyDescent="0.25">
      <c r="B68" s="4" t="s">
        <v>45</v>
      </c>
      <c r="C68" s="5">
        <v>7011</v>
      </c>
      <c r="D68" s="5">
        <v>7138</v>
      </c>
      <c r="E68" s="6">
        <f>IF(C68&gt;0,(D68-C68)/C68,"-")</f>
        <v>1.8114391670232492E-2</v>
      </c>
    </row>
    <row r="69" spans="2:10" ht="20.100000000000001" customHeight="1" thickBot="1" x14ac:dyDescent="0.25">
      <c r="B69" s="4" t="s">
        <v>46</v>
      </c>
      <c r="C69" s="5">
        <v>1871</v>
      </c>
      <c r="D69" s="5">
        <v>1885</v>
      </c>
      <c r="E69" s="6">
        <f t="shared" ref="E69:E75" si="6">IF(C69&gt;0,(D69-C69)/C69,"-")</f>
        <v>7.4826296098343134E-3</v>
      </c>
    </row>
    <row r="70" spans="2:10" ht="20.100000000000001" customHeight="1" thickBot="1" x14ac:dyDescent="0.25">
      <c r="B70" s="4" t="s">
        <v>44</v>
      </c>
      <c r="C70" s="5">
        <v>7</v>
      </c>
      <c r="D70" s="5">
        <v>11</v>
      </c>
      <c r="E70" s="6">
        <f t="shared" si="6"/>
        <v>0.5714285714285714</v>
      </c>
    </row>
    <row r="71" spans="2:10" ht="20.100000000000001" customHeight="1" thickBot="1" x14ac:dyDescent="0.25">
      <c r="B71" s="4" t="s">
        <v>47</v>
      </c>
      <c r="C71" s="5">
        <v>3593</v>
      </c>
      <c r="D71" s="5">
        <v>4012</v>
      </c>
      <c r="E71" s="6">
        <f t="shared" si="6"/>
        <v>0.11661564152518787</v>
      </c>
    </row>
    <row r="72" spans="2:10" ht="20.100000000000001" customHeight="1" thickBot="1" x14ac:dyDescent="0.25">
      <c r="B72" s="4" t="s">
        <v>48</v>
      </c>
      <c r="C72" s="5">
        <v>1205</v>
      </c>
      <c r="D72" s="5">
        <v>977</v>
      </c>
      <c r="E72" s="6">
        <f t="shared" si="6"/>
        <v>-0.1892116182572614</v>
      </c>
    </row>
    <row r="73" spans="2:10" ht="20.100000000000001" customHeight="1" thickBot="1" x14ac:dyDescent="0.25">
      <c r="B73" s="4" t="s">
        <v>49</v>
      </c>
      <c r="C73" s="5">
        <v>333</v>
      </c>
      <c r="D73" s="5">
        <v>250</v>
      </c>
      <c r="E73" s="6">
        <f t="shared" si="6"/>
        <v>-0.24924924924924924</v>
      </c>
    </row>
    <row r="74" spans="2:10" ht="20.100000000000001" customHeight="1" thickBot="1" x14ac:dyDescent="0.25">
      <c r="B74" s="4" t="s">
        <v>50</v>
      </c>
      <c r="C74" s="5">
        <v>0</v>
      </c>
      <c r="D74" s="5">
        <v>0</v>
      </c>
      <c r="E74" s="6" t="str">
        <f t="shared" si="6"/>
        <v>-</v>
      </c>
    </row>
    <row r="75" spans="2:10" ht="20.100000000000001" customHeight="1" thickBot="1" x14ac:dyDescent="0.25">
      <c r="B75" s="4" t="s">
        <v>51</v>
      </c>
      <c r="C75" s="5">
        <v>2</v>
      </c>
      <c r="D75" s="5">
        <v>3</v>
      </c>
      <c r="E75" s="6">
        <f t="shared" si="6"/>
        <v>0.5</v>
      </c>
    </row>
    <row r="76" spans="2:10" x14ac:dyDescent="0.2">
      <c r="B76" s="9"/>
      <c r="C76" s="9"/>
      <c r="D76" s="9"/>
      <c r="E76" s="9"/>
      <c r="F76" s="9"/>
      <c r="G76" s="9"/>
      <c r="H76" s="9"/>
      <c r="I76" s="9"/>
      <c r="J76" s="9"/>
    </row>
    <row r="77" spans="2:10" x14ac:dyDescent="0.2">
      <c r="B77" s="9"/>
      <c r="C77" s="9"/>
      <c r="D77" s="9"/>
      <c r="E77" s="9"/>
      <c r="F77" s="9"/>
      <c r="G77" s="9"/>
      <c r="H77" s="9"/>
      <c r="I77" s="9"/>
      <c r="J77" s="9"/>
    </row>
    <row r="87" spans="2:5" ht="42.75" customHeight="1" thickBot="1" x14ac:dyDescent="0.25">
      <c r="C87" s="8">
        <v>2017</v>
      </c>
      <c r="D87" s="8">
        <v>2018</v>
      </c>
      <c r="E87" s="8" t="s">
        <v>27</v>
      </c>
    </row>
    <row r="88" spans="2:5" ht="29.25" thickBot="1" x14ac:dyDescent="0.25">
      <c r="B88" s="4" t="s">
        <v>52</v>
      </c>
      <c r="C88" s="5">
        <v>431</v>
      </c>
      <c r="D88" s="5">
        <v>443</v>
      </c>
      <c r="E88" s="6">
        <f>IF(C88&gt;0,(D88-C88)/C88,"-")</f>
        <v>2.7842227378190254E-2</v>
      </c>
    </row>
    <row r="89" spans="2:5" ht="29.25" thickBot="1" x14ac:dyDescent="0.25">
      <c r="B89" s="4" t="s">
        <v>53</v>
      </c>
      <c r="C89" s="5">
        <v>357</v>
      </c>
      <c r="D89" s="5">
        <v>389</v>
      </c>
      <c r="E89" s="6">
        <f t="shared" ref="E89:E91" si="7">IF(C89&gt;0,(D89-C89)/C89,"-")</f>
        <v>8.9635854341736695E-2</v>
      </c>
    </row>
    <row r="90" spans="2:5" ht="29.25" customHeight="1" thickBot="1" x14ac:dyDescent="0.25">
      <c r="B90" s="4" t="s">
        <v>54</v>
      </c>
      <c r="C90" s="5">
        <v>354</v>
      </c>
      <c r="D90" s="5">
        <v>322</v>
      </c>
      <c r="E90" s="6">
        <f t="shared" si="7"/>
        <v>-9.03954802259887E-2</v>
      </c>
    </row>
    <row r="91" spans="2:5" ht="29.25" customHeight="1" thickBot="1" x14ac:dyDescent="0.25">
      <c r="B91" s="4" t="s">
        <v>55</v>
      </c>
      <c r="C91" s="6">
        <f>(C88+C89)/(C88+C89+C90)</f>
        <v>0.69001751313485116</v>
      </c>
      <c r="D91" s="6">
        <f>(D88+D89)/(D88+D89+D90)</f>
        <v>0.72097053726169846</v>
      </c>
      <c r="E91" s="6">
        <f t="shared" si="7"/>
        <v>4.4858316691446222E-2</v>
      </c>
    </row>
    <row r="97" spans="2:5" ht="42.75" customHeight="1" thickBot="1" x14ac:dyDescent="0.25">
      <c r="C97" s="8">
        <v>2017</v>
      </c>
      <c r="D97" s="8">
        <v>2018</v>
      </c>
      <c r="E97" s="8" t="s">
        <v>27</v>
      </c>
    </row>
    <row r="98" spans="2:5" ht="20.100000000000001" customHeight="1" thickBot="1" x14ac:dyDescent="0.25">
      <c r="B98" s="4" t="s">
        <v>39</v>
      </c>
      <c r="C98" s="5">
        <v>1160</v>
      </c>
      <c r="D98" s="5">
        <v>1164</v>
      </c>
      <c r="E98" s="6">
        <f>IF(C98&gt;0,(D98-C98)/C98,"-")</f>
        <v>3.4482758620689655E-3</v>
      </c>
    </row>
    <row r="99" spans="2:5" ht="20.100000000000001" customHeight="1" thickBot="1" x14ac:dyDescent="0.25">
      <c r="B99" s="4" t="s">
        <v>42</v>
      </c>
      <c r="C99" s="5">
        <v>686</v>
      </c>
      <c r="D99" s="5">
        <v>728</v>
      </c>
      <c r="E99" s="6">
        <f t="shared" ref="E99:E103" si="8">IF(C99&gt;0,(D99-C99)/C99,"-")</f>
        <v>6.1224489795918366E-2</v>
      </c>
    </row>
    <row r="100" spans="2:5" ht="20.100000000000001" customHeight="1" thickBot="1" x14ac:dyDescent="0.25">
      <c r="B100" s="4" t="s">
        <v>43</v>
      </c>
      <c r="C100" s="5">
        <v>113</v>
      </c>
      <c r="D100" s="5">
        <v>108</v>
      </c>
      <c r="E100" s="6">
        <f t="shared" si="8"/>
        <v>-4.4247787610619468E-2</v>
      </c>
    </row>
    <row r="101" spans="2:5" ht="20.100000000000001" customHeight="1" thickBot="1" x14ac:dyDescent="0.25">
      <c r="B101" s="4" t="s">
        <v>99</v>
      </c>
      <c r="C101" s="6">
        <f>(C99+C100)/C98</f>
        <v>0.68879310344827582</v>
      </c>
      <c r="D101" s="6">
        <f>(D99+D100)/D98</f>
        <v>0.71821305841924399</v>
      </c>
      <c r="E101" s="6">
        <f t="shared" si="8"/>
        <v>4.2712325114296713E-2</v>
      </c>
    </row>
    <row r="102" spans="2:5" ht="20.100000000000001" customHeight="1" thickBot="1" x14ac:dyDescent="0.25">
      <c r="B102" s="4" t="s">
        <v>40</v>
      </c>
      <c r="C102" s="6">
        <v>0.69503546099290781</v>
      </c>
      <c r="D102" s="6">
        <v>0.72437810945273629</v>
      </c>
      <c r="E102" s="6">
        <f t="shared" si="8"/>
        <v>4.2217484008528733E-2</v>
      </c>
    </row>
    <row r="103" spans="2:5" ht="20.100000000000001" customHeight="1" thickBot="1" x14ac:dyDescent="0.25">
      <c r="B103" s="4" t="s">
        <v>41</v>
      </c>
      <c r="C103" s="6">
        <v>0.65317919075144504</v>
      </c>
      <c r="D103" s="6">
        <v>0.67924528301886788</v>
      </c>
      <c r="E103" s="6">
        <f t="shared" si="8"/>
        <v>3.9906495241275687E-2</v>
      </c>
    </row>
    <row r="109" spans="2:5" ht="42.75" customHeight="1" thickBot="1" x14ac:dyDescent="0.25">
      <c r="C109" s="8">
        <v>2017</v>
      </c>
      <c r="D109" s="8">
        <v>2018</v>
      </c>
      <c r="E109" s="8" t="s">
        <v>27</v>
      </c>
    </row>
    <row r="110" spans="2:5" ht="15" thickBot="1" x14ac:dyDescent="0.25">
      <c r="B110" s="4" t="s">
        <v>56</v>
      </c>
      <c r="C110" s="5">
        <v>1187</v>
      </c>
      <c r="D110" s="5">
        <v>1087</v>
      </c>
      <c r="E110" s="6">
        <f>IF(C110&gt;0,(D110-C110)/C110,"-")</f>
        <v>-8.4245998315080034E-2</v>
      </c>
    </row>
    <row r="111" spans="2:5" ht="15" thickBot="1" x14ac:dyDescent="0.25">
      <c r="B111" s="4" t="s">
        <v>57</v>
      </c>
      <c r="C111" s="5">
        <v>931</v>
      </c>
      <c r="D111" s="5">
        <v>820</v>
      </c>
      <c r="E111" s="6">
        <f t="shared" ref="E111:E112" si="9">IF(C111&gt;0,(D111-C111)/C111,"-")</f>
        <v>-0.11922663802363051</v>
      </c>
    </row>
    <row r="112" spans="2:5" ht="15" thickBot="1" x14ac:dyDescent="0.25">
      <c r="B112" s="4" t="s">
        <v>58</v>
      </c>
      <c r="C112" s="5">
        <v>256</v>
      </c>
      <c r="D112" s="5">
        <v>267</v>
      </c>
      <c r="E112" s="6">
        <f t="shared" si="9"/>
        <v>4.296875E-2</v>
      </c>
    </row>
    <row r="113" spans="2:14" x14ac:dyDescent="0.2">
      <c r="B113" s="9"/>
      <c r="C113" s="9"/>
      <c r="D113" s="9"/>
      <c r="E113" s="9"/>
      <c r="F113" s="9"/>
      <c r="G113" s="9"/>
      <c r="H113" s="9"/>
      <c r="I113" s="9"/>
      <c r="J113" s="9"/>
    </row>
    <row r="114" spans="2:14" x14ac:dyDescent="0.2">
      <c r="B114" s="9"/>
      <c r="C114" s="9"/>
      <c r="D114" s="9"/>
      <c r="E114" s="9"/>
      <c r="F114" s="9"/>
      <c r="G114" s="9"/>
      <c r="H114" s="9"/>
      <c r="I114" s="9"/>
      <c r="J114" s="9"/>
    </row>
    <row r="124" spans="2:14" ht="26.25" customHeight="1" x14ac:dyDescent="0.2">
      <c r="C124" s="26">
        <v>2017</v>
      </c>
      <c r="D124" s="26"/>
      <c r="E124" s="26"/>
      <c r="F124" s="27"/>
      <c r="G124" s="28">
        <v>2018</v>
      </c>
      <c r="H124" s="26"/>
      <c r="I124" s="26"/>
      <c r="J124" s="27"/>
      <c r="K124" s="29" t="s">
        <v>59</v>
      </c>
      <c r="L124" s="30"/>
      <c r="M124" s="30"/>
      <c r="N124" s="30"/>
    </row>
    <row r="125" spans="2:14" ht="29.25" customHeight="1" thickBot="1" x14ac:dyDescent="0.25">
      <c r="C125" s="11" t="s">
        <v>60</v>
      </c>
      <c r="D125" s="12" t="s">
        <v>61</v>
      </c>
      <c r="E125" s="12" t="s">
        <v>62</v>
      </c>
      <c r="F125" s="12" t="s">
        <v>63</v>
      </c>
      <c r="G125" s="11" t="s">
        <v>60</v>
      </c>
      <c r="H125" s="12" t="s">
        <v>61</v>
      </c>
      <c r="I125" s="12" t="s">
        <v>62</v>
      </c>
      <c r="J125" s="12" t="s">
        <v>63</v>
      </c>
      <c r="K125" s="11" t="s">
        <v>60</v>
      </c>
      <c r="L125" s="12" t="s">
        <v>61</v>
      </c>
      <c r="M125" s="12" t="s">
        <v>62</v>
      </c>
      <c r="N125" s="12" t="s">
        <v>63</v>
      </c>
    </row>
    <row r="126" spans="2:14" ht="15" thickBot="1" x14ac:dyDescent="0.25">
      <c r="B126" s="4" t="s">
        <v>64</v>
      </c>
      <c r="C126" s="10">
        <v>4</v>
      </c>
      <c r="D126" s="10">
        <v>1</v>
      </c>
      <c r="E126" s="10">
        <v>3</v>
      </c>
      <c r="F126" s="10">
        <v>8</v>
      </c>
      <c r="G126" s="10">
        <v>10</v>
      </c>
      <c r="H126" s="10">
        <v>1</v>
      </c>
      <c r="I126" s="10">
        <v>4</v>
      </c>
      <c r="J126" s="10">
        <v>15</v>
      </c>
      <c r="K126" s="6">
        <f>IF(C126=0,"-",(G126-C126)/C126)</f>
        <v>1.5</v>
      </c>
      <c r="L126" s="6">
        <f t="shared" ref="L126:N131" si="10">IF(D126=0,"-",(H126-D126)/D126)</f>
        <v>0</v>
      </c>
      <c r="M126" s="6">
        <f t="shared" si="10"/>
        <v>0.33333333333333331</v>
      </c>
      <c r="N126" s="6">
        <f t="shared" si="10"/>
        <v>0.875</v>
      </c>
    </row>
    <row r="127" spans="2:14" ht="15" thickBot="1" x14ac:dyDescent="0.25">
      <c r="B127" s="4" t="s">
        <v>65</v>
      </c>
      <c r="C127" s="10">
        <v>2</v>
      </c>
      <c r="D127" s="10">
        <v>0</v>
      </c>
      <c r="E127" s="10">
        <v>1</v>
      </c>
      <c r="F127" s="10">
        <v>3</v>
      </c>
      <c r="G127" s="10">
        <v>1</v>
      </c>
      <c r="H127" s="10">
        <v>0</v>
      </c>
      <c r="I127" s="10">
        <v>0</v>
      </c>
      <c r="J127" s="10">
        <v>1</v>
      </c>
      <c r="K127" s="6">
        <f t="shared" ref="K127:K131" si="11">IF(C127=0,"-",(G127-C127)/C127)</f>
        <v>-0.5</v>
      </c>
      <c r="L127" s="6" t="str">
        <f t="shared" si="10"/>
        <v>-</v>
      </c>
      <c r="M127" s="6">
        <f t="shared" si="10"/>
        <v>-1</v>
      </c>
      <c r="N127" s="6">
        <f t="shared" si="10"/>
        <v>-0.66666666666666663</v>
      </c>
    </row>
    <row r="128" spans="2:14" ht="15" thickBot="1" x14ac:dyDescent="0.25">
      <c r="B128" s="4" t="s">
        <v>66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6" t="str">
        <f t="shared" si="11"/>
        <v>-</v>
      </c>
      <c r="L128" s="6" t="str">
        <f t="shared" si="10"/>
        <v>-</v>
      </c>
      <c r="M128" s="6" t="str">
        <f t="shared" si="10"/>
        <v>-</v>
      </c>
      <c r="N128" s="6" t="str">
        <f t="shared" si="10"/>
        <v>-</v>
      </c>
    </row>
    <row r="129" spans="2:14" ht="15" thickBot="1" x14ac:dyDescent="0.25">
      <c r="B129" s="7" t="s">
        <v>67</v>
      </c>
      <c r="C129" s="10">
        <v>1</v>
      </c>
      <c r="D129" s="10">
        <v>0</v>
      </c>
      <c r="E129" s="10">
        <v>0</v>
      </c>
      <c r="F129" s="10">
        <v>1</v>
      </c>
      <c r="G129" s="10">
        <v>2</v>
      </c>
      <c r="H129" s="10">
        <v>0</v>
      </c>
      <c r="I129" s="10">
        <v>0</v>
      </c>
      <c r="J129" s="10">
        <v>2</v>
      </c>
      <c r="K129" s="6">
        <f t="shared" si="11"/>
        <v>1</v>
      </c>
      <c r="L129" s="6" t="str">
        <f t="shared" si="10"/>
        <v>-</v>
      </c>
      <c r="M129" s="6" t="str">
        <f t="shared" si="10"/>
        <v>-</v>
      </c>
      <c r="N129" s="6">
        <f t="shared" si="10"/>
        <v>1</v>
      </c>
    </row>
    <row r="130" spans="2:14" ht="15" thickBot="1" x14ac:dyDescent="0.25">
      <c r="B130" s="4" t="s">
        <v>68</v>
      </c>
      <c r="C130" s="10">
        <v>1</v>
      </c>
      <c r="D130" s="10">
        <v>0</v>
      </c>
      <c r="E130" s="10">
        <v>0</v>
      </c>
      <c r="F130" s="10">
        <v>1</v>
      </c>
      <c r="G130" s="10">
        <v>1</v>
      </c>
      <c r="H130" s="10">
        <v>1</v>
      </c>
      <c r="I130" s="10">
        <v>0</v>
      </c>
      <c r="J130" s="10">
        <v>2</v>
      </c>
      <c r="K130" s="6">
        <f t="shared" si="11"/>
        <v>0</v>
      </c>
      <c r="L130" s="6" t="str">
        <f t="shared" si="10"/>
        <v>-</v>
      </c>
      <c r="M130" s="6" t="str">
        <f t="shared" si="10"/>
        <v>-</v>
      </c>
      <c r="N130" s="6">
        <f t="shared" si="10"/>
        <v>1</v>
      </c>
    </row>
    <row r="131" spans="2:14" ht="15" thickBot="1" x14ac:dyDescent="0.25">
      <c r="B131" s="4" t="s">
        <v>69</v>
      </c>
      <c r="C131" s="10">
        <v>8</v>
      </c>
      <c r="D131" s="10">
        <v>1</v>
      </c>
      <c r="E131" s="10">
        <v>4</v>
      </c>
      <c r="F131" s="10">
        <v>13</v>
      </c>
      <c r="G131" s="10">
        <v>14</v>
      </c>
      <c r="H131" s="10">
        <v>2</v>
      </c>
      <c r="I131" s="10">
        <v>4</v>
      </c>
      <c r="J131" s="10">
        <v>20</v>
      </c>
      <c r="K131" s="6">
        <f t="shared" si="11"/>
        <v>0.75</v>
      </c>
      <c r="L131" s="6">
        <f t="shared" si="10"/>
        <v>1</v>
      </c>
      <c r="M131" s="6">
        <f t="shared" si="10"/>
        <v>0</v>
      </c>
      <c r="N131" s="6">
        <f t="shared" si="10"/>
        <v>0.53846153846153844</v>
      </c>
    </row>
    <row r="132" spans="2:14" ht="15" thickBot="1" x14ac:dyDescent="0.25">
      <c r="B132" s="4" t="s">
        <v>37</v>
      </c>
      <c r="C132" s="6">
        <f>IF(C126=0,"-",C126/(C126+C127))</f>
        <v>0.66666666666666663</v>
      </c>
      <c r="D132" s="6">
        <f>IF(D126=0,"-",D126/(D126+D127))</f>
        <v>1</v>
      </c>
      <c r="E132" s="6">
        <f t="shared" ref="E132:J132" si="12">IF(E126=0,"-",E126/(E126+E127))</f>
        <v>0.75</v>
      </c>
      <c r="F132" s="6">
        <f t="shared" si="12"/>
        <v>0.72727272727272729</v>
      </c>
      <c r="G132" s="6">
        <f t="shared" si="12"/>
        <v>0.90909090909090906</v>
      </c>
      <c r="H132" s="6">
        <f t="shared" si="12"/>
        <v>1</v>
      </c>
      <c r="I132" s="6">
        <f t="shared" si="12"/>
        <v>1</v>
      </c>
      <c r="J132" s="6">
        <f t="shared" si="12"/>
        <v>0.9375</v>
      </c>
      <c r="K132" s="6">
        <f>IF(OR(C132="-",G132="-"),"-",(G132-C132)/C132)</f>
        <v>0.36363636363636365</v>
      </c>
      <c r="L132" s="6">
        <f t="shared" ref="L132:N133" si="13">IF(OR(D132="-",H132="-"),"-",(H132-D132)/D132)</f>
        <v>0</v>
      </c>
      <c r="M132" s="6">
        <f t="shared" si="13"/>
        <v>0.33333333333333331</v>
      </c>
      <c r="N132" s="6">
        <f t="shared" si="13"/>
        <v>0.28906249999999994</v>
      </c>
    </row>
    <row r="133" spans="2:14" ht="15" thickBot="1" x14ac:dyDescent="0.25">
      <c r="B133" s="4" t="s">
        <v>38</v>
      </c>
      <c r="C133" s="6">
        <f>IF(C129=0,"-",C129/(C128+C129))</f>
        <v>1</v>
      </c>
      <c r="D133" s="6" t="str">
        <f t="shared" ref="D133:J133" si="14">IF(D129=0,"-",D129/(D128+D129))</f>
        <v>-</v>
      </c>
      <c r="E133" s="6" t="str">
        <f t="shared" si="14"/>
        <v>-</v>
      </c>
      <c r="F133" s="6">
        <f t="shared" si="14"/>
        <v>1</v>
      </c>
      <c r="G133" s="6">
        <f t="shared" si="14"/>
        <v>1</v>
      </c>
      <c r="H133" s="6" t="str">
        <f t="shared" si="14"/>
        <v>-</v>
      </c>
      <c r="I133" s="6" t="str">
        <f t="shared" si="14"/>
        <v>-</v>
      </c>
      <c r="J133" s="6">
        <f t="shared" si="14"/>
        <v>1</v>
      </c>
      <c r="K133" s="6">
        <f>IF(OR(C133="-",G133="-"),"-",(G133-C133)/C133)</f>
        <v>0</v>
      </c>
      <c r="L133" s="6" t="str">
        <f t="shared" si="13"/>
        <v>-</v>
      </c>
      <c r="M133" s="6" t="str">
        <f t="shared" si="13"/>
        <v>-</v>
      </c>
      <c r="N133" s="6">
        <f t="shared" si="13"/>
        <v>0</v>
      </c>
    </row>
    <row r="134" spans="2:14" x14ac:dyDescent="0.2">
      <c r="C134" s="13"/>
    </row>
    <row r="135" spans="2:14" x14ac:dyDescent="0.2">
      <c r="C135" s="13"/>
      <c r="M135" s="14"/>
    </row>
    <row r="136" spans="2:14" x14ac:dyDescent="0.2">
      <c r="C136" s="13"/>
    </row>
    <row r="139" spans="2:14" ht="29.25" customHeight="1" x14ac:dyDescent="0.2">
      <c r="C139" s="26">
        <v>2017</v>
      </c>
      <c r="D139" s="26"/>
      <c r="E139" s="26"/>
      <c r="F139" s="27"/>
      <c r="G139" s="28">
        <v>2018</v>
      </c>
      <c r="H139" s="26"/>
      <c r="I139" s="26"/>
      <c r="J139" s="27"/>
      <c r="K139" s="29" t="s">
        <v>59</v>
      </c>
      <c r="L139" s="30"/>
      <c r="M139" s="30"/>
      <c r="N139" s="30"/>
    </row>
    <row r="140" spans="2:14" ht="57.75" customHeight="1" thickBot="1" x14ac:dyDescent="0.25">
      <c r="C140" s="12" t="s">
        <v>61</v>
      </c>
      <c r="D140" s="12" t="s">
        <v>71</v>
      </c>
      <c r="E140" s="12" t="s">
        <v>70</v>
      </c>
      <c r="F140" s="12" t="s">
        <v>63</v>
      </c>
      <c r="G140" s="12" t="s">
        <v>61</v>
      </c>
      <c r="H140" s="12" t="s">
        <v>71</v>
      </c>
      <c r="I140" s="12" t="s">
        <v>70</v>
      </c>
      <c r="J140" s="12" t="s">
        <v>63</v>
      </c>
      <c r="K140" s="12" t="s">
        <v>61</v>
      </c>
      <c r="L140" s="12" t="s">
        <v>71</v>
      </c>
      <c r="M140" s="12" t="s">
        <v>70</v>
      </c>
      <c r="N140" s="12" t="s">
        <v>63</v>
      </c>
    </row>
    <row r="141" spans="2:14" ht="15" thickBot="1" x14ac:dyDescent="0.25">
      <c r="B141" s="4" t="s">
        <v>72</v>
      </c>
      <c r="C141" s="10">
        <v>48</v>
      </c>
      <c r="D141" s="10">
        <v>0</v>
      </c>
      <c r="E141" s="10">
        <v>0</v>
      </c>
      <c r="F141" s="10">
        <v>48</v>
      </c>
      <c r="G141" s="10">
        <v>53</v>
      </c>
      <c r="H141" s="10">
        <v>0</v>
      </c>
      <c r="I141" s="10">
        <v>1</v>
      </c>
      <c r="J141" s="10">
        <v>54</v>
      </c>
      <c r="K141" s="6">
        <f>IF(C141=0,"-",(G141-C141)/C141)</f>
        <v>0.10416666666666667</v>
      </c>
      <c r="L141" s="6" t="str">
        <f t="shared" ref="L141:N145" si="15">IF(D141=0,"-",(H141-D141)/D141)</f>
        <v>-</v>
      </c>
      <c r="M141" s="6" t="str">
        <f t="shared" si="15"/>
        <v>-</v>
      </c>
      <c r="N141" s="6">
        <f t="shared" si="15"/>
        <v>0.125</v>
      </c>
    </row>
    <row r="142" spans="2:14" ht="15" thickBot="1" x14ac:dyDescent="0.25">
      <c r="B142" s="4" t="s">
        <v>73</v>
      </c>
      <c r="C142" s="10">
        <v>5</v>
      </c>
      <c r="D142" s="10">
        <v>0</v>
      </c>
      <c r="E142" s="10">
        <v>0</v>
      </c>
      <c r="F142" s="10">
        <v>5</v>
      </c>
      <c r="G142" s="10">
        <v>1</v>
      </c>
      <c r="H142" s="10">
        <v>0</v>
      </c>
      <c r="I142" s="10">
        <v>0</v>
      </c>
      <c r="J142" s="10">
        <v>1</v>
      </c>
      <c r="K142" s="6">
        <f t="shared" ref="K142:K145" si="16">IF(C142=0,"-",(G142-C142)/C142)</f>
        <v>-0.8</v>
      </c>
      <c r="L142" s="6" t="str">
        <f t="shared" si="15"/>
        <v>-</v>
      </c>
      <c r="M142" s="6" t="str">
        <f t="shared" si="15"/>
        <v>-</v>
      </c>
      <c r="N142" s="6">
        <f t="shared" si="15"/>
        <v>-0.8</v>
      </c>
    </row>
    <row r="143" spans="2:14" ht="15" thickBot="1" x14ac:dyDescent="0.25">
      <c r="B143" s="4" t="s">
        <v>74</v>
      </c>
      <c r="C143" s="10">
        <v>207</v>
      </c>
      <c r="D143" s="10">
        <v>0</v>
      </c>
      <c r="E143" s="10">
        <v>1</v>
      </c>
      <c r="F143" s="10">
        <v>208</v>
      </c>
      <c r="G143" s="10">
        <v>205</v>
      </c>
      <c r="H143" s="10">
        <v>0</v>
      </c>
      <c r="I143" s="10">
        <v>1</v>
      </c>
      <c r="J143" s="10">
        <v>206</v>
      </c>
      <c r="K143" s="6">
        <f t="shared" si="16"/>
        <v>-9.6618357487922701E-3</v>
      </c>
      <c r="L143" s="6" t="str">
        <f t="shared" si="15"/>
        <v>-</v>
      </c>
      <c r="M143" s="6">
        <f t="shared" si="15"/>
        <v>0</v>
      </c>
      <c r="N143" s="6">
        <f t="shared" si="15"/>
        <v>-9.6153846153846159E-3</v>
      </c>
    </row>
    <row r="144" spans="2:14" ht="15" thickBot="1" x14ac:dyDescent="0.25">
      <c r="B144" s="4" t="s">
        <v>75</v>
      </c>
      <c r="C144" s="10">
        <v>31</v>
      </c>
      <c r="D144" s="10">
        <v>0</v>
      </c>
      <c r="E144" s="10">
        <v>1</v>
      </c>
      <c r="F144" s="10">
        <v>32</v>
      </c>
      <c r="G144" s="10">
        <v>30</v>
      </c>
      <c r="H144" s="10">
        <v>0</v>
      </c>
      <c r="I144" s="10">
        <v>1</v>
      </c>
      <c r="J144" s="10">
        <v>31</v>
      </c>
      <c r="K144" s="6">
        <f t="shared" si="16"/>
        <v>-3.2258064516129031E-2</v>
      </c>
      <c r="L144" s="6" t="str">
        <f t="shared" si="15"/>
        <v>-</v>
      </c>
      <c r="M144" s="6">
        <f t="shared" si="15"/>
        <v>0</v>
      </c>
      <c r="N144" s="6">
        <f t="shared" si="15"/>
        <v>-3.125E-2</v>
      </c>
    </row>
    <row r="145" spans="2:14" ht="15" thickBot="1" x14ac:dyDescent="0.25">
      <c r="B145" s="4" t="s">
        <v>76</v>
      </c>
      <c r="C145" s="10">
        <v>1</v>
      </c>
      <c r="D145" s="10">
        <v>0</v>
      </c>
      <c r="E145" s="10">
        <v>0</v>
      </c>
      <c r="F145" s="10">
        <v>1</v>
      </c>
      <c r="G145" s="10">
        <v>0</v>
      </c>
      <c r="H145" s="10">
        <v>0</v>
      </c>
      <c r="I145" s="10">
        <v>0</v>
      </c>
      <c r="J145" s="10">
        <v>0</v>
      </c>
      <c r="K145" s="6">
        <f t="shared" si="16"/>
        <v>-1</v>
      </c>
      <c r="L145" s="6" t="str">
        <f t="shared" si="15"/>
        <v>-</v>
      </c>
      <c r="M145" s="6" t="str">
        <f t="shared" si="15"/>
        <v>-</v>
      </c>
      <c r="N145" s="6">
        <f t="shared" si="15"/>
        <v>-1</v>
      </c>
    </row>
    <row r="146" spans="2:14" ht="15" thickBot="1" x14ac:dyDescent="0.25">
      <c r="B146" s="7" t="s">
        <v>69</v>
      </c>
      <c r="C146" s="10">
        <v>292</v>
      </c>
      <c r="D146" s="10">
        <v>0</v>
      </c>
      <c r="E146" s="10">
        <v>2</v>
      </c>
      <c r="F146" s="10">
        <v>294</v>
      </c>
      <c r="G146" s="10">
        <v>289</v>
      </c>
      <c r="H146" s="10">
        <v>0</v>
      </c>
      <c r="I146" s="10">
        <v>3</v>
      </c>
      <c r="J146" s="10">
        <v>292</v>
      </c>
      <c r="K146" s="6">
        <f t="shared" ref="K146" si="17">IF(C146=0,"-",(G146-C146)/C146)</f>
        <v>-1.0273972602739725E-2</v>
      </c>
      <c r="L146" s="6" t="str">
        <f t="shared" ref="L146" si="18">IF(D146=0,"-",(H146-D146)/D146)</f>
        <v>-</v>
      </c>
      <c r="M146" s="6">
        <f t="shared" ref="M146" si="19">IF(E146=0,"-",(I146-E146)/E146)</f>
        <v>0.5</v>
      </c>
      <c r="N146" s="6">
        <f t="shared" ref="N146" si="20">IF(F146=0,"-",(J146-F146)/F146)</f>
        <v>-6.8027210884353739E-3</v>
      </c>
    </row>
    <row r="147" spans="2:14" ht="29.25" thickBot="1" x14ac:dyDescent="0.25">
      <c r="B147" s="7" t="s">
        <v>77</v>
      </c>
      <c r="C147" s="6">
        <f t="shared" ref="C147:J148" si="21">IF(C141=0,"-",(C141/(C141+C143)))</f>
        <v>0.18823529411764706</v>
      </c>
      <c r="D147" s="6" t="str">
        <f t="shared" si="21"/>
        <v>-</v>
      </c>
      <c r="E147" s="6" t="str">
        <f t="shared" si="21"/>
        <v>-</v>
      </c>
      <c r="F147" s="6">
        <f t="shared" si="21"/>
        <v>0.1875</v>
      </c>
      <c r="G147" s="6">
        <f t="shared" si="21"/>
        <v>0.20542635658914729</v>
      </c>
      <c r="H147" s="6" t="str">
        <f t="shared" si="21"/>
        <v>-</v>
      </c>
      <c r="I147" s="6">
        <f t="shared" si="21"/>
        <v>0.5</v>
      </c>
      <c r="J147" s="6">
        <f t="shared" si="21"/>
        <v>0.2076923076923077</v>
      </c>
      <c r="K147" s="6">
        <f>IF(OR(C147="-",G147="-"),"-",(G147-C147)/C147)</f>
        <v>9.1327519379844999E-2</v>
      </c>
      <c r="L147" s="6" t="str">
        <f t="shared" ref="L147:N148" si="22">IF(OR(D147="-",H147="-"),"-",(H147-D147)/D147)</f>
        <v>-</v>
      </c>
      <c r="M147" s="6" t="str">
        <f t="shared" si="22"/>
        <v>-</v>
      </c>
      <c r="N147" s="6">
        <f t="shared" si="22"/>
        <v>0.10769230769230775</v>
      </c>
    </row>
    <row r="148" spans="2:14" ht="29.25" thickBot="1" x14ac:dyDescent="0.25">
      <c r="B148" s="7" t="s">
        <v>78</v>
      </c>
      <c r="C148" s="6">
        <f t="shared" si="21"/>
        <v>0.1388888888888889</v>
      </c>
      <c r="D148" s="6" t="str">
        <f t="shared" si="21"/>
        <v>-</v>
      </c>
      <c r="E148" s="6" t="str">
        <f t="shared" si="21"/>
        <v>-</v>
      </c>
      <c r="F148" s="6">
        <f t="shared" si="21"/>
        <v>0.13513513513513514</v>
      </c>
      <c r="G148" s="6">
        <f t="shared" si="21"/>
        <v>3.2258064516129031E-2</v>
      </c>
      <c r="H148" s="6" t="str">
        <f t="shared" si="21"/>
        <v>-</v>
      </c>
      <c r="I148" s="6" t="str">
        <f t="shared" si="21"/>
        <v>-</v>
      </c>
      <c r="J148" s="6">
        <f t="shared" si="21"/>
        <v>3.125E-2</v>
      </c>
      <c r="K148" s="6">
        <f>IF(OR(C148="-",G148="-"),"-",(G148-C148)/C148)</f>
        <v>-0.76774193548387093</v>
      </c>
      <c r="L148" s="6" t="str">
        <f t="shared" si="22"/>
        <v>-</v>
      </c>
      <c r="M148" s="6" t="str">
        <f t="shared" si="22"/>
        <v>-</v>
      </c>
      <c r="N148" s="6">
        <f t="shared" si="22"/>
        <v>-0.76875000000000004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2" spans="2:14" ht="14.25" x14ac:dyDescent="0.2">
      <c r="B152" s="7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</row>
    <row r="153" spans="2:14" ht="14.25" x14ac:dyDescent="0.2">
      <c r="B153" s="7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</row>
    <row r="154" spans="2:14" ht="29.25" customHeight="1" thickBot="1" x14ac:dyDescent="0.25">
      <c r="B154" s="7"/>
      <c r="C154" s="8">
        <v>2017</v>
      </c>
      <c r="D154" s="8">
        <v>2018</v>
      </c>
      <c r="E154" s="19" t="s">
        <v>59</v>
      </c>
    </row>
    <row r="155" spans="2:14" ht="15" thickBot="1" x14ac:dyDescent="0.25">
      <c r="B155" s="4" t="s">
        <v>95</v>
      </c>
      <c r="C155" s="20">
        <v>237</v>
      </c>
      <c r="D155" s="20">
        <v>235</v>
      </c>
      <c r="E155" s="18">
        <f>IF(C155=0,"-",(D155-C155)/C155)</f>
        <v>-8.4388185654008432E-3</v>
      </c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15" thickBot="1" x14ac:dyDescent="0.25">
      <c r="B156" s="4" t="s">
        <v>96</v>
      </c>
      <c r="C156" s="20">
        <v>53</v>
      </c>
      <c r="D156" s="20">
        <v>54</v>
      </c>
      <c r="E156" s="18">
        <f t="shared" ref="E156:E157" si="23">IF(C156=0,"-",(D156-C156)/C156)</f>
        <v>1.8867924528301886E-2</v>
      </c>
      <c r="F156" s="18"/>
      <c r="G156" s="18"/>
      <c r="H156" s="18"/>
      <c r="I156" s="18"/>
      <c r="J156" s="18"/>
      <c r="K156" s="18"/>
      <c r="L156" s="18"/>
      <c r="M156" s="18"/>
      <c r="N156" s="18"/>
    </row>
    <row r="157" spans="2:14" ht="15" thickBot="1" x14ac:dyDescent="0.25">
      <c r="B157" s="4" t="s">
        <v>97</v>
      </c>
      <c r="C157" s="20">
        <v>2</v>
      </c>
      <c r="D157" s="20">
        <v>0</v>
      </c>
      <c r="E157" s="18">
        <f t="shared" si="23"/>
        <v>-1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98</v>
      </c>
      <c r="C158" s="18">
        <f>IF(C155=0,"-",C155/(C155+C156+C157))</f>
        <v>0.81164383561643838</v>
      </c>
      <c r="D158" s="18">
        <f>IF(D155=0,"-",D155/(D155+D156+D157))</f>
        <v>0.81314878892733566</v>
      </c>
      <c r="E158" s="18">
        <f>IF(OR(C158="-",D158="-"),"-",(D158-C158)/C158)</f>
        <v>1.8542040792489736E-3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4.25" x14ac:dyDescent="0.2">
      <c r="B159" s="7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4.25" x14ac:dyDescent="0.2">
      <c r="B160" s="7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</row>
    <row r="164" spans="2:5" ht="42.75" customHeight="1" thickBot="1" x14ac:dyDescent="0.25">
      <c r="C164" s="8">
        <v>2017</v>
      </c>
      <c r="D164" s="8">
        <v>2018</v>
      </c>
      <c r="E164" s="8" t="s">
        <v>27</v>
      </c>
    </row>
    <row r="165" spans="2:5" ht="20.100000000000001" customHeight="1" thickBot="1" x14ac:dyDescent="0.25">
      <c r="B165" s="4" t="s">
        <v>39</v>
      </c>
      <c r="C165" s="5">
        <v>11</v>
      </c>
      <c r="D165" s="5">
        <v>16</v>
      </c>
      <c r="E165" s="6">
        <f>IF(C165=0,"-",(D165-C165)/C165)</f>
        <v>0.45454545454545453</v>
      </c>
    </row>
    <row r="166" spans="2:5" ht="20.100000000000001" customHeight="1" thickBot="1" x14ac:dyDescent="0.25">
      <c r="B166" s="4" t="s">
        <v>42</v>
      </c>
      <c r="C166" s="5">
        <v>7</v>
      </c>
      <c r="D166" s="5">
        <v>12</v>
      </c>
      <c r="E166" s="6">
        <f t="shared" ref="E166:E167" si="24">IF(C166=0,"-",(D166-C166)/C166)</f>
        <v>0.7142857142857143</v>
      </c>
    </row>
    <row r="167" spans="2:5" ht="20.100000000000001" customHeight="1" thickBot="1" x14ac:dyDescent="0.25">
      <c r="B167" s="4" t="s">
        <v>43</v>
      </c>
      <c r="C167" s="5">
        <v>1</v>
      </c>
      <c r="D167" s="5">
        <v>3</v>
      </c>
      <c r="E167" s="6">
        <f t="shared" si="24"/>
        <v>2</v>
      </c>
    </row>
    <row r="168" spans="2:5" ht="20.100000000000001" customHeight="1" thickBot="1" x14ac:dyDescent="0.25">
      <c r="B168" s="4" t="s">
        <v>99</v>
      </c>
      <c r="C168" s="6">
        <f>IF(C165=0,"-",(C166+C167)/C165)</f>
        <v>0.72727272727272729</v>
      </c>
      <c r="D168" s="6">
        <f>IF(D165=0,"-",(D166+D167)/D165)</f>
        <v>0.9375</v>
      </c>
      <c r="E168" s="6">
        <f t="shared" ref="E168:E170" si="25">IF(OR(C168="-",D168="-"),"-",(D168-C168)/C168)</f>
        <v>0.28906249999999994</v>
      </c>
    </row>
    <row r="169" spans="2:5" ht="20.100000000000001" customHeight="1" thickBot="1" x14ac:dyDescent="0.25">
      <c r="B169" s="4" t="s">
        <v>40</v>
      </c>
      <c r="C169" s="6">
        <v>0.77777777777777779</v>
      </c>
      <c r="D169" s="6">
        <v>0.92307692307692313</v>
      </c>
      <c r="E169" s="6">
        <f t="shared" si="25"/>
        <v>0.18681318681318687</v>
      </c>
    </row>
    <row r="170" spans="2:5" ht="20.100000000000001" customHeight="1" thickBot="1" x14ac:dyDescent="0.25">
      <c r="B170" s="4" t="s">
        <v>41</v>
      </c>
      <c r="C170" s="6">
        <v>0.5</v>
      </c>
      <c r="D170" s="6">
        <v>1</v>
      </c>
      <c r="E170" s="6">
        <f t="shared" si="25"/>
        <v>1</v>
      </c>
    </row>
    <row r="176" spans="2:5" ht="42.75" customHeight="1" thickBot="1" x14ac:dyDescent="0.25">
      <c r="C176" s="8">
        <v>2017</v>
      </c>
      <c r="D176" s="8">
        <v>2018</v>
      </c>
      <c r="E176" s="8" t="s">
        <v>27</v>
      </c>
    </row>
    <row r="177" spans="2:10" ht="15" thickBot="1" x14ac:dyDescent="0.25">
      <c r="B177" s="15" t="s">
        <v>82</v>
      </c>
      <c r="C177" s="5">
        <v>21</v>
      </c>
      <c r="D177" s="5">
        <v>11</v>
      </c>
      <c r="E177" s="6">
        <f>IF(C177=0,"-",(D177-C177)/C177)</f>
        <v>-0.47619047619047616</v>
      </c>
      <c r="H177" s="13"/>
    </row>
    <row r="178" spans="2:10" ht="15" thickBot="1" x14ac:dyDescent="0.25">
      <c r="B178" s="4" t="s">
        <v>44</v>
      </c>
      <c r="C178" s="5">
        <v>13</v>
      </c>
      <c r="D178" s="5">
        <v>6</v>
      </c>
      <c r="E178" s="6">
        <f t="shared" ref="E178:E184" si="26">IF(C178=0,"-",(D178-C178)/C178)</f>
        <v>-0.53846153846153844</v>
      </c>
      <c r="H178" s="13"/>
    </row>
    <row r="179" spans="2:10" ht="15" thickBot="1" x14ac:dyDescent="0.25">
      <c r="B179" s="4" t="s">
        <v>48</v>
      </c>
      <c r="C179" s="5">
        <v>3</v>
      </c>
      <c r="D179" s="5">
        <v>1</v>
      </c>
      <c r="E179" s="6">
        <f t="shared" si="26"/>
        <v>-0.66666666666666663</v>
      </c>
      <c r="H179" s="13"/>
    </row>
    <row r="180" spans="2:10" ht="15" thickBot="1" x14ac:dyDescent="0.25">
      <c r="B180" s="4" t="s">
        <v>79</v>
      </c>
      <c r="C180" s="5">
        <v>5</v>
      </c>
      <c r="D180" s="5">
        <v>4</v>
      </c>
      <c r="E180" s="6">
        <f t="shared" si="26"/>
        <v>-0.2</v>
      </c>
      <c r="H180" s="13"/>
    </row>
    <row r="181" spans="2:10" ht="15" thickBot="1" x14ac:dyDescent="0.25">
      <c r="B181" s="15" t="s">
        <v>80</v>
      </c>
      <c r="C181" s="5">
        <v>297</v>
      </c>
      <c r="D181" s="5">
        <v>248</v>
      </c>
      <c r="E181" s="6">
        <f t="shared" si="26"/>
        <v>-0.16498316498316498</v>
      </c>
      <c r="H181" s="13"/>
    </row>
    <row r="182" spans="2:10" ht="15" thickBot="1" x14ac:dyDescent="0.25">
      <c r="B182" s="4" t="s">
        <v>48</v>
      </c>
      <c r="C182" s="5">
        <v>295</v>
      </c>
      <c r="D182" s="5">
        <v>245</v>
      </c>
      <c r="E182" s="6">
        <f t="shared" si="26"/>
        <v>-0.16949152542372881</v>
      </c>
      <c r="H182" s="13"/>
    </row>
    <row r="183" spans="2:10" ht="15" thickBot="1" x14ac:dyDescent="0.25">
      <c r="B183" s="4" t="s">
        <v>71</v>
      </c>
      <c r="C183" s="5">
        <v>0</v>
      </c>
      <c r="D183" s="5">
        <v>0</v>
      </c>
      <c r="E183" s="6" t="str">
        <f t="shared" si="26"/>
        <v>-</v>
      </c>
      <c r="H183" s="13"/>
    </row>
    <row r="184" spans="2:10" ht="15" thickBot="1" x14ac:dyDescent="0.25">
      <c r="B184" s="4" t="s">
        <v>81</v>
      </c>
      <c r="C184" s="5">
        <v>2</v>
      </c>
      <c r="D184" s="5">
        <v>3</v>
      </c>
      <c r="E184" s="6">
        <f t="shared" si="26"/>
        <v>0.5</v>
      </c>
      <c r="H184" s="13"/>
    </row>
    <row r="185" spans="2:10" x14ac:dyDescent="0.2">
      <c r="B185" s="9"/>
      <c r="C185" s="9"/>
      <c r="D185" s="9"/>
      <c r="E185" s="9"/>
      <c r="F185" s="9"/>
      <c r="G185" s="9"/>
      <c r="H185" s="9"/>
      <c r="I185" s="9"/>
      <c r="J185" s="9"/>
    </row>
    <row r="186" spans="2:10" x14ac:dyDescent="0.2">
      <c r="B186" s="9"/>
      <c r="C186" s="9"/>
      <c r="D186" s="9"/>
      <c r="E186" s="9"/>
      <c r="F186" s="9"/>
      <c r="G186" s="9"/>
      <c r="H186" s="9"/>
      <c r="I186" s="9"/>
      <c r="J186" s="9"/>
    </row>
    <row r="196" spans="2:5" ht="42.75" customHeight="1" thickBot="1" x14ac:dyDescent="0.25">
      <c r="C196" s="8">
        <v>2017</v>
      </c>
      <c r="D196" s="8">
        <v>2018</v>
      </c>
      <c r="E196" s="8" t="s">
        <v>27</v>
      </c>
    </row>
    <row r="197" spans="2:5" ht="15" thickBot="1" x14ac:dyDescent="0.25">
      <c r="B197" s="4" t="s">
        <v>83</v>
      </c>
      <c r="C197" s="5">
        <v>8</v>
      </c>
      <c r="D197" s="5">
        <v>6</v>
      </c>
      <c r="E197" s="6">
        <f t="shared" ref="E197:E200" si="27">IF(C197=0,"-",(D197-C197)/C197)</f>
        <v>-0.25</v>
      </c>
    </row>
    <row r="198" spans="2:5" ht="15" thickBot="1" x14ac:dyDescent="0.25">
      <c r="B198" s="4" t="s">
        <v>84</v>
      </c>
      <c r="C198" s="5">
        <v>0</v>
      </c>
      <c r="D198" s="5">
        <v>0</v>
      </c>
      <c r="E198" s="6" t="str">
        <f t="shared" si="27"/>
        <v>-</v>
      </c>
    </row>
    <row r="199" spans="2:5" ht="15" thickBot="1" x14ac:dyDescent="0.25">
      <c r="B199" s="4" t="s">
        <v>85</v>
      </c>
      <c r="C199" s="5">
        <v>8</v>
      </c>
      <c r="D199" s="5">
        <v>6</v>
      </c>
      <c r="E199" s="6">
        <f t="shared" si="27"/>
        <v>-0.25</v>
      </c>
    </row>
    <row r="200" spans="2:5" ht="15" thickBot="1" x14ac:dyDescent="0.25">
      <c r="B200" s="4" t="s">
        <v>86</v>
      </c>
      <c r="C200" s="5">
        <v>5</v>
      </c>
      <c r="D200" s="5">
        <v>3</v>
      </c>
      <c r="E200" s="6">
        <f t="shared" si="27"/>
        <v>-0.4</v>
      </c>
    </row>
    <row r="206" spans="2:5" ht="42.75" customHeight="1" thickBot="1" x14ac:dyDescent="0.25">
      <c r="C206" s="8">
        <v>2017</v>
      </c>
      <c r="D206" s="8">
        <v>2018</v>
      </c>
      <c r="E206" s="8" t="s">
        <v>27</v>
      </c>
    </row>
    <row r="207" spans="2:5" ht="20.100000000000001" customHeight="1" thickBot="1" x14ac:dyDescent="0.25">
      <c r="B207" s="16" t="s">
        <v>89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90</v>
      </c>
      <c r="C208" s="5">
        <v>8</v>
      </c>
      <c r="D208" s="5">
        <v>6</v>
      </c>
      <c r="E208" s="6">
        <f t="shared" si="28"/>
        <v>-0.25</v>
      </c>
    </row>
    <row r="209" spans="2:5" ht="20.100000000000001" customHeight="1" thickBot="1" x14ac:dyDescent="0.25">
      <c r="B209" s="17" t="s">
        <v>87</v>
      </c>
      <c r="C209" s="5">
        <v>5</v>
      </c>
      <c r="D209" s="5">
        <v>6</v>
      </c>
      <c r="E209" s="6">
        <f t="shared" si="28"/>
        <v>0.2</v>
      </c>
    </row>
    <row r="210" spans="2:5" ht="20.100000000000001" customHeight="1" thickBot="1" x14ac:dyDescent="0.25">
      <c r="B210" s="17" t="s">
        <v>88</v>
      </c>
      <c r="C210" s="5">
        <v>3</v>
      </c>
      <c r="D210" s="5">
        <v>0</v>
      </c>
      <c r="E210" s="6">
        <f t="shared" si="28"/>
        <v>-1</v>
      </c>
    </row>
    <row r="211" spans="2:5" ht="20.100000000000001" customHeight="1" thickBot="1" x14ac:dyDescent="0.25">
      <c r="B211" s="17" t="s">
        <v>91</v>
      </c>
      <c r="C211" s="5"/>
      <c r="D211" s="5"/>
      <c r="E211" s="6"/>
    </row>
    <row r="212" spans="2:5" ht="20.100000000000001" customHeight="1" thickBot="1" x14ac:dyDescent="0.25">
      <c r="B212" s="17" t="s">
        <v>90</v>
      </c>
      <c r="C212" s="5">
        <v>0</v>
      </c>
      <c r="D212" s="5">
        <v>0</v>
      </c>
      <c r="E212" s="6" t="str">
        <f>IF(C212=0,"-",(D212-C212)/C212)</f>
        <v>-</v>
      </c>
    </row>
    <row r="213" spans="2:5" ht="15" thickBot="1" x14ac:dyDescent="0.25">
      <c r="B213" s="17" t="s">
        <v>87</v>
      </c>
      <c r="C213" s="5">
        <v>0</v>
      </c>
      <c r="D213" s="5">
        <v>0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88</v>
      </c>
      <c r="C214" s="5">
        <v>0</v>
      </c>
      <c r="D214" s="5">
        <v>0</v>
      </c>
      <c r="E214" s="6" t="str">
        <f t="shared" si="29"/>
        <v>-</v>
      </c>
    </row>
    <row r="220" spans="2:5" ht="42.75" customHeight="1" thickBot="1" x14ac:dyDescent="0.25">
      <c r="C220" s="8">
        <v>2017</v>
      </c>
      <c r="D220" s="8">
        <v>2018</v>
      </c>
      <c r="E220" s="8" t="s">
        <v>27</v>
      </c>
    </row>
    <row r="221" spans="2:5" ht="15" thickBot="1" x14ac:dyDescent="0.25">
      <c r="B221" s="16" t="s">
        <v>92</v>
      </c>
      <c r="C221" s="5">
        <v>9</v>
      </c>
      <c r="D221" s="5">
        <v>8</v>
      </c>
      <c r="E221" s="6">
        <f t="shared" ref="E221:E223" si="30">IF(C221=0,"-",(D221-C221)/C221)</f>
        <v>-0.1111111111111111</v>
      </c>
    </row>
    <row r="222" spans="2:5" ht="15" thickBot="1" x14ac:dyDescent="0.25">
      <c r="B222" s="16" t="s">
        <v>93</v>
      </c>
      <c r="C222" s="5">
        <v>9</v>
      </c>
      <c r="D222" s="5">
        <v>9</v>
      </c>
      <c r="E222" s="6">
        <f t="shared" si="30"/>
        <v>0</v>
      </c>
    </row>
    <row r="223" spans="2:5" ht="15" thickBot="1" x14ac:dyDescent="0.25">
      <c r="B223" s="16" t="s">
        <v>94</v>
      </c>
      <c r="C223" s="5">
        <v>5</v>
      </c>
      <c r="D223" s="5">
        <v>4</v>
      </c>
      <c r="E223" s="6">
        <f t="shared" si="30"/>
        <v>-0.2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4:F124"/>
    <mergeCell ref="G124:J124"/>
    <mergeCell ref="K124:N124"/>
    <mergeCell ref="C139:F139"/>
    <mergeCell ref="G139:J139"/>
    <mergeCell ref="K139:N139"/>
  </mergeCells>
  <pageMargins left="0.70866141732283472" right="0.70866141732283472" top="0.74803149606299213" bottom="0.74803149606299213" header="0.31496062992125984" footer="0.31496062992125984"/>
  <pageSetup paperSize="9" scale="12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1" spans="2:5" ht="27" customHeight="1" x14ac:dyDescent="0.2">
      <c r="B11" s="21" t="str">
        <f>Portada!B9</f>
        <v>AÑO  2018</v>
      </c>
    </row>
    <row r="13" spans="2:5" ht="42.75" customHeight="1" thickBot="1" x14ac:dyDescent="0.25">
      <c r="C13" s="8">
        <v>2017</v>
      </c>
      <c r="D13" s="8">
        <v>2018</v>
      </c>
      <c r="E13" s="8" t="s">
        <v>27</v>
      </c>
    </row>
    <row r="14" spans="2:5" ht="20.100000000000001" customHeight="1" thickBot="1" x14ac:dyDescent="0.25">
      <c r="B14" s="4" t="s">
        <v>22</v>
      </c>
      <c r="C14" s="5">
        <v>26959</v>
      </c>
      <c r="D14" s="5">
        <v>26965</v>
      </c>
      <c r="E14" s="6">
        <f>IF(C14&gt;0,(D14-C14)/C14,"-")</f>
        <v>2.2256018398308542E-4</v>
      </c>
    </row>
    <row r="15" spans="2:5" ht="20.100000000000001" customHeight="1" thickBot="1" x14ac:dyDescent="0.25">
      <c r="B15" s="4" t="s">
        <v>17</v>
      </c>
      <c r="C15" s="5">
        <v>25251</v>
      </c>
      <c r="D15" s="5">
        <v>25491</v>
      </c>
      <c r="E15" s="6">
        <f t="shared" ref="E15:E23" si="0">IF(C15&gt;0,(D15-C15)/C15,"-")</f>
        <v>9.5045740762742074E-3</v>
      </c>
    </row>
    <row r="16" spans="2:5" ht="20.100000000000001" customHeight="1" thickBot="1" x14ac:dyDescent="0.25">
      <c r="B16" s="4" t="s">
        <v>18</v>
      </c>
      <c r="C16" s="5">
        <v>14633</v>
      </c>
      <c r="D16" s="5">
        <v>14444</v>
      </c>
      <c r="E16" s="6">
        <f t="shared" si="0"/>
        <v>-1.2916011754254083E-2</v>
      </c>
    </row>
    <row r="17" spans="2:5" ht="20.100000000000001" customHeight="1" thickBot="1" x14ac:dyDescent="0.25">
      <c r="B17" s="4" t="s">
        <v>19</v>
      </c>
      <c r="C17" s="5">
        <v>10618</v>
      </c>
      <c r="D17" s="5">
        <v>11047</v>
      </c>
      <c r="E17" s="6">
        <f t="shared" si="0"/>
        <v>4.0403089093991339E-2</v>
      </c>
    </row>
    <row r="18" spans="2:5" ht="20.100000000000001" customHeight="1" thickBot="1" x14ac:dyDescent="0.25">
      <c r="B18" s="4" t="s">
        <v>20</v>
      </c>
      <c r="C18" s="6">
        <f>C17/C15</f>
        <v>0.42049819809116473</v>
      </c>
      <c r="D18" s="6">
        <f>D17/D15</f>
        <v>0.43336863991212587</v>
      </c>
      <c r="E18" s="6">
        <f t="shared" si="0"/>
        <v>3.0607602789705198E-2</v>
      </c>
    </row>
    <row r="19" spans="2:5" ht="30" customHeight="1" thickBot="1" x14ac:dyDescent="0.25">
      <c r="B19" s="4" t="s">
        <v>23</v>
      </c>
      <c r="C19" s="5">
        <v>2946</v>
      </c>
      <c r="D19" s="5">
        <v>3607</v>
      </c>
      <c r="E19" s="6">
        <f t="shared" si="0"/>
        <v>0.22437202987101154</v>
      </c>
    </row>
    <row r="20" spans="2:5" ht="20.100000000000001" customHeight="1" thickBot="1" x14ac:dyDescent="0.25">
      <c r="B20" s="4" t="s">
        <v>24</v>
      </c>
      <c r="C20" s="5">
        <v>1583</v>
      </c>
      <c r="D20" s="5">
        <v>2023</v>
      </c>
      <c r="E20" s="6">
        <f t="shared" si="0"/>
        <v>0.27795325331648768</v>
      </c>
    </row>
    <row r="21" spans="2:5" ht="20.100000000000001" customHeight="1" thickBot="1" x14ac:dyDescent="0.25">
      <c r="B21" s="4" t="s">
        <v>25</v>
      </c>
      <c r="C21" s="5">
        <v>1363</v>
      </c>
      <c r="D21" s="5">
        <v>1584</v>
      </c>
      <c r="E21" s="6">
        <f t="shared" si="0"/>
        <v>0.16214233308877476</v>
      </c>
    </row>
    <row r="22" spans="2:5" ht="20.100000000000001" customHeight="1" thickBot="1" x14ac:dyDescent="0.25">
      <c r="B22" s="4" t="s">
        <v>21</v>
      </c>
      <c r="C22" s="6">
        <f>C21/C19</f>
        <v>0.46266123557365918</v>
      </c>
      <c r="D22" s="6">
        <f t="shared" ref="D22" si="1">D21/D19</f>
        <v>0.43914610479622956</v>
      </c>
      <c r="E22" s="6">
        <f t="shared" si="0"/>
        <v>-5.0825807241605028E-2</v>
      </c>
    </row>
    <row r="23" spans="2:5" ht="20.100000000000001" customHeight="1" thickBot="1" x14ac:dyDescent="0.25">
      <c r="B23" s="7" t="s">
        <v>26</v>
      </c>
      <c r="C23" s="6">
        <v>0.7445022528777927</v>
      </c>
      <c r="D23" s="6">
        <v>0.7431329945977021</v>
      </c>
      <c r="E23" s="6">
        <f t="shared" si="0"/>
        <v>-1.8391593508251753E-3</v>
      </c>
    </row>
    <row r="31" spans="2:5" ht="42.75" customHeight="1" thickBot="1" x14ac:dyDescent="0.25">
      <c r="C31" s="8">
        <v>2017</v>
      </c>
      <c r="D31" s="8">
        <v>2018</v>
      </c>
      <c r="E31" s="8" t="s">
        <v>27</v>
      </c>
    </row>
    <row r="32" spans="2:5" ht="20.100000000000001" customHeight="1" thickBot="1" x14ac:dyDescent="0.25">
      <c r="B32" s="4" t="s">
        <v>28</v>
      </c>
      <c r="C32" s="5">
        <v>5739</v>
      </c>
      <c r="D32" s="5">
        <v>5818</v>
      </c>
      <c r="E32" s="6">
        <f>IF(C32&gt;0,(D32-C32)/C32,"-")</f>
        <v>1.3765464366614393E-2</v>
      </c>
    </row>
    <row r="33" spans="2:5" ht="20.100000000000001" customHeight="1" thickBot="1" x14ac:dyDescent="0.25">
      <c r="B33" s="4" t="s">
        <v>30</v>
      </c>
      <c r="C33" s="5">
        <v>93</v>
      </c>
      <c r="D33" s="5">
        <v>34</v>
      </c>
      <c r="E33" s="6">
        <f t="shared" ref="E33:E35" si="2">IF(C33&gt;0,(D33-C33)/C33,"-")</f>
        <v>-0.63440860215053763</v>
      </c>
    </row>
    <row r="34" spans="2:5" ht="20.100000000000001" customHeight="1" thickBot="1" x14ac:dyDescent="0.25">
      <c r="B34" s="4" t="s">
        <v>29</v>
      </c>
      <c r="C34" s="5">
        <v>3150</v>
      </c>
      <c r="D34" s="5">
        <v>3233</v>
      </c>
      <c r="E34" s="6">
        <f t="shared" si="2"/>
        <v>2.6349206349206348E-2</v>
      </c>
    </row>
    <row r="35" spans="2:5" ht="20.100000000000001" customHeight="1" thickBot="1" x14ac:dyDescent="0.25">
      <c r="B35" s="4" t="s">
        <v>31</v>
      </c>
      <c r="C35" s="5">
        <v>2496</v>
      </c>
      <c r="D35" s="5">
        <v>2551</v>
      </c>
      <c r="E35" s="6">
        <f t="shared" si="2"/>
        <v>2.2035256410256412E-2</v>
      </c>
    </row>
    <row r="41" spans="2:5" ht="42.75" customHeight="1" thickBot="1" x14ac:dyDescent="0.25">
      <c r="C41" s="8">
        <v>2017</v>
      </c>
      <c r="D41" s="8">
        <v>2018</v>
      </c>
      <c r="E41" s="8" t="s">
        <v>27</v>
      </c>
    </row>
    <row r="42" spans="2:5" ht="20.100000000000001" customHeight="1" thickBot="1" x14ac:dyDescent="0.25">
      <c r="B42" s="4" t="s">
        <v>34</v>
      </c>
      <c r="C42" s="5">
        <v>906</v>
      </c>
      <c r="D42" s="5">
        <v>884</v>
      </c>
      <c r="E42" s="6">
        <f>IF(C42&gt;0,(D42-C42)/C42,"-")</f>
        <v>-2.4282560706401765E-2</v>
      </c>
    </row>
    <row r="43" spans="2:5" ht="20.100000000000001" customHeight="1" thickBot="1" x14ac:dyDescent="0.25">
      <c r="B43" s="4" t="s">
        <v>35</v>
      </c>
      <c r="C43" s="5">
        <v>304</v>
      </c>
      <c r="D43" s="5">
        <v>310</v>
      </c>
      <c r="E43" s="6">
        <f t="shared" ref="E43:E49" si="3">IF(C43&gt;0,(D43-C43)/C43,"-")</f>
        <v>1.9736842105263157E-2</v>
      </c>
    </row>
    <row r="44" spans="2:5" ht="20.100000000000001" customHeight="1" thickBot="1" x14ac:dyDescent="0.25">
      <c r="B44" s="4" t="s">
        <v>32</v>
      </c>
      <c r="C44" s="5">
        <v>318</v>
      </c>
      <c r="D44" s="5">
        <v>408</v>
      </c>
      <c r="E44" s="6">
        <f t="shared" si="3"/>
        <v>0.28301886792452829</v>
      </c>
    </row>
    <row r="45" spans="2:5" ht="20.100000000000001" customHeight="1" thickBot="1" x14ac:dyDescent="0.25">
      <c r="B45" s="4" t="s">
        <v>33</v>
      </c>
      <c r="C45" s="5">
        <v>9748</v>
      </c>
      <c r="D45" s="5">
        <v>10444</v>
      </c>
      <c r="E45" s="6">
        <f t="shared" si="3"/>
        <v>7.1399261386951171E-2</v>
      </c>
    </row>
    <row r="46" spans="2:5" ht="20.100000000000001" customHeight="1" thickBot="1" x14ac:dyDescent="0.25">
      <c r="B46" s="4" t="s">
        <v>36</v>
      </c>
      <c r="C46" s="5">
        <v>4560</v>
      </c>
      <c r="D46" s="5">
        <v>5008</v>
      </c>
      <c r="E46" s="6">
        <f t="shared" si="3"/>
        <v>9.8245614035087719E-2</v>
      </c>
    </row>
    <row r="47" spans="2:5" ht="20.100000000000001" customHeight="1" thickBot="1" x14ac:dyDescent="0.25">
      <c r="B47" s="4" t="s">
        <v>68</v>
      </c>
      <c r="C47" s="5">
        <v>3595</v>
      </c>
      <c r="D47" s="5">
        <v>4330</v>
      </c>
      <c r="E47" s="6">
        <f t="shared" si="3"/>
        <v>0.20445062586926285</v>
      </c>
    </row>
    <row r="48" spans="2:5" ht="20.100000000000001" customHeight="1" collapsed="1" thickBot="1" x14ac:dyDescent="0.25">
      <c r="B48" s="4" t="s">
        <v>37</v>
      </c>
      <c r="C48" s="6">
        <f>C42/(C42+C43)</f>
        <v>0.74876033057851243</v>
      </c>
      <c r="D48" s="6">
        <f>D42/(D42+D43)</f>
        <v>0.74036850921273034</v>
      </c>
      <c r="E48" s="6">
        <f t="shared" si="3"/>
        <v>-1.1207620146353568E-2</v>
      </c>
    </row>
    <row r="49" spans="2:5" ht="20.100000000000001" customHeight="1" thickBot="1" x14ac:dyDescent="0.25">
      <c r="B49" s="4" t="s">
        <v>38</v>
      </c>
      <c r="C49" s="6">
        <f>C45/(C44+C45)</f>
        <v>0.96840850387442878</v>
      </c>
      <c r="D49" s="6">
        <f t="shared" ref="D49" si="4">D45/(D44+D45)</f>
        <v>0.96240324364172503</v>
      </c>
      <c r="E49" s="6">
        <f t="shared" si="3"/>
        <v>-6.2011642903565881E-3</v>
      </c>
    </row>
    <row r="55" spans="2:5" ht="42.75" customHeight="1" thickBot="1" x14ac:dyDescent="0.25">
      <c r="C55" s="8">
        <v>2017</v>
      </c>
      <c r="D55" s="8">
        <v>2018</v>
      </c>
      <c r="E55" s="8" t="s">
        <v>27</v>
      </c>
    </row>
    <row r="56" spans="2:5" ht="20.100000000000001" customHeight="1" thickBot="1" x14ac:dyDescent="0.25">
      <c r="B56" s="4" t="s">
        <v>39</v>
      </c>
      <c r="C56" s="5">
        <v>1228</v>
      </c>
      <c r="D56" s="5">
        <v>1205</v>
      </c>
      <c r="E56" s="6">
        <f>IF(C56&gt;0,(D56-C56)/C56,"-")</f>
        <v>-1.8729641693811076E-2</v>
      </c>
    </row>
    <row r="57" spans="2:5" ht="20.100000000000001" customHeight="1" thickBot="1" x14ac:dyDescent="0.25">
      <c r="B57" s="4" t="s">
        <v>42</v>
      </c>
      <c r="C57" s="5">
        <v>569</v>
      </c>
      <c r="D57" s="5">
        <v>566</v>
      </c>
      <c r="E57" s="6">
        <f t="shared" ref="E57:E61" si="5">IF(C57&gt;0,(D57-C57)/C57,"-")</f>
        <v>-5.272407732864675E-3</v>
      </c>
    </row>
    <row r="58" spans="2:5" ht="20.100000000000001" customHeight="1" thickBot="1" x14ac:dyDescent="0.25">
      <c r="B58" s="4" t="s">
        <v>43</v>
      </c>
      <c r="C58" s="5">
        <v>342</v>
      </c>
      <c r="D58" s="5">
        <v>323</v>
      </c>
      <c r="E58" s="6">
        <f t="shared" si="5"/>
        <v>-5.5555555555555552E-2</v>
      </c>
    </row>
    <row r="59" spans="2:5" ht="20.100000000000001" customHeight="1" collapsed="1" thickBot="1" x14ac:dyDescent="0.25">
      <c r="B59" s="4" t="s">
        <v>99</v>
      </c>
      <c r="C59" s="6">
        <f>(C57+C58)/C56</f>
        <v>0.74185667752442996</v>
      </c>
      <c r="D59" s="6">
        <f>(D57+D58)/D56</f>
        <v>0.73775933609958511</v>
      </c>
      <c r="E59" s="6">
        <f t="shared" si="5"/>
        <v>-5.5230903070356595E-3</v>
      </c>
    </row>
    <row r="60" spans="2:5" ht="20.100000000000001" customHeight="1" thickBot="1" x14ac:dyDescent="0.25">
      <c r="B60" s="4" t="s">
        <v>40</v>
      </c>
      <c r="C60" s="6">
        <v>0.71572327044025152</v>
      </c>
      <c r="D60" s="6">
        <v>0.7155499367888748</v>
      </c>
      <c r="E60" s="6">
        <f t="shared" si="5"/>
        <v>-2.4217970622934768E-4</v>
      </c>
    </row>
    <row r="61" spans="2:5" ht="20.100000000000001" customHeight="1" thickBot="1" x14ac:dyDescent="0.25">
      <c r="B61" s="4" t="s">
        <v>41</v>
      </c>
      <c r="C61" s="6">
        <v>0.789838337182448</v>
      </c>
      <c r="D61" s="6">
        <v>0.78019323671497587</v>
      </c>
      <c r="E61" s="6">
        <f t="shared" si="5"/>
        <v>-1.2211486849167936E-2</v>
      </c>
    </row>
    <row r="62" spans="2:5" ht="15" thickBot="1" x14ac:dyDescent="0.25">
      <c r="E62" s="6"/>
    </row>
    <row r="67" spans="2:10" ht="42.75" customHeight="1" thickBot="1" x14ac:dyDescent="0.25">
      <c r="C67" s="8">
        <v>2017</v>
      </c>
      <c r="D67" s="8">
        <v>2018</v>
      </c>
      <c r="E67" s="8" t="s">
        <v>27</v>
      </c>
    </row>
    <row r="68" spans="2:10" ht="20.100000000000001" customHeight="1" thickBot="1" x14ac:dyDescent="0.25">
      <c r="B68" s="4" t="s">
        <v>45</v>
      </c>
      <c r="C68" s="5">
        <v>31007</v>
      </c>
      <c r="D68" s="5">
        <v>31758</v>
      </c>
      <c r="E68" s="6">
        <f>IF(C68&gt;0,(D68-C68)/C68,"-")</f>
        <v>2.4220337343180572E-2</v>
      </c>
    </row>
    <row r="69" spans="2:10" ht="20.100000000000001" customHeight="1" thickBot="1" x14ac:dyDescent="0.25">
      <c r="B69" s="4" t="s">
        <v>46</v>
      </c>
      <c r="C69" s="5">
        <v>7391</v>
      </c>
      <c r="D69" s="5">
        <v>7700</v>
      </c>
      <c r="E69" s="6">
        <f t="shared" ref="E69:E75" si="6">IF(C69&gt;0,(D69-C69)/C69,"-")</f>
        <v>4.1807603842511164E-2</v>
      </c>
    </row>
    <row r="70" spans="2:10" ht="20.100000000000001" customHeight="1" thickBot="1" x14ac:dyDescent="0.25">
      <c r="B70" s="4" t="s">
        <v>44</v>
      </c>
      <c r="C70" s="5">
        <v>42</v>
      </c>
      <c r="D70" s="5">
        <v>43</v>
      </c>
      <c r="E70" s="6">
        <f t="shared" si="6"/>
        <v>2.3809523809523808E-2</v>
      </c>
    </row>
    <row r="71" spans="2:10" ht="20.100000000000001" customHeight="1" thickBot="1" x14ac:dyDescent="0.25">
      <c r="B71" s="4" t="s">
        <v>47</v>
      </c>
      <c r="C71" s="5">
        <v>17648</v>
      </c>
      <c r="D71" s="5">
        <v>17936</v>
      </c>
      <c r="E71" s="6">
        <f t="shared" si="6"/>
        <v>1.6319129646418858E-2</v>
      </c>
    </row>
    <row r="72" spans="2:10" ht="20.100000000000001" customHeight="1" thickBot="1" x14ac:dyDescent="0.25">
      <c r="B72" s="4" t="s">
        <v>48</v>
      </c>
      <c r="C72" s="5">
        <v>5127</v>
      </c>
      <c r="D72" s="5">
        <v>5340</v>
      </c>
      <c r="E72" s="6">
        <f t="shared" si="6"/>
        <v>4.1544763019309539E-2</v>
      </c>
    </row>
    <row r="73" spans="2:10" ht="20.100000000000001" customHeight="1" thickBot="1" x14ac:dyDescent="0.25">
      <c r="B73" s="4" t="s">
        <v>49</v>
      </c>
      <c r="C73" s="5">
        <v>792</v>
      </c>
      <c r="D73" s="5">
        <v>733</v>
      </c>
      <c r="E73" s="6">
        <f t="shared" si="6"/>
        <v>-7.4494949494949489E-2</v>
      </c>
    </row>
    <row r="74" spans="2:10" ht="20.100000000000001" customHeight="1" thickBot="1" x14ac:dyDescent="0.25">
      <c r="B74" s="4" t="s">
        <v>50</v>
      </c>
      <c r="C74" s="5">
        <v>0</v>
      </c>
      <c r="D74" s="5">
        <v>0</v>
      </c>
      <c r="E74" s="6" t="str">
        <f t="shared" si="6"/>
        <v>-</v>
      </c>
    </row>
    <row r="75" spans="2:10" ht="20.100000000000001" customHeight="1" thickBot="1" x14ac:dyDescent="0.25">
      <c r="B75" s="4" t="s">
        <v>51</v>
      </c>
      <c r="C75" s="5">
        <v>7</v>
      </c>
      <c r="D75" s="5">
        <v>6</v>
      </c>
      <c r="E75" s="6">
        <f t="shared" si="6"/>
        <v>-0.14285714285714285</v>
      </c>
    </row>
    <row r="76" spans="2:10" x14ac:dyDescent="0.2">
      <c r="B76" s="9"/>
      <c r="C76" s="9"/>
      <c r="D76" s="9"/>
      <c r="E76" s="9"/>
      <c r="F76" s="9"/>
      <c r="G76" s="9"/>
      <c r="H76" s="9"/>
      <c r="I76" s="9"/>
      <c r="J76" s="9"/>
    </row>
    <row r="77" spans="2:10" x14ac:dyDescent="0.2">
      <c r="B77" s="9"/>
      <c r="C77" s="9"/>
      <c r="D77" s="9"/>
      <c r="E77" s="9"/>
      <c r="F77" s="9"/>
      <c r="G77" s="9"/>
      <c r="H77" s="9"/>
      <c r="I77" s="9"/>
      <c r="J77" s="9"/>
    </row>
    <row r="87" spans="2:5" ht="42.75" customHeight="1" thickBot="1" x14ac:dyDescent="0.25">
      <c r="C87" s="8">
        <v>2017</v>
      </c>
      <c r="D87" s="8">
        <v>2018</v>
      </c>
      <c r="E87" s="8" t="s">
        <v>27</v>
      </c>
    </row>
    <row r="88" spans="2:5" ht="29.25" thickBot="1" x14ac:dyDescent="0.25">
      <c r="B88" s="4" t="s">
        <v>52</v>
      </c>
      <c r="C88" s="5">
        <v>1100</v>
      </c>
      <c r="D88" s="5">
        <v>1175</v>
      </c>
      <c r="E88" s="6">
        <f>IF(C88&gt;0,(D88-C88)/C88,"-")</f>
        <v>6.8181818181818177E-2</v>
      </c>
    </row>
    <row r="89" spans="2:5" ht="29.25" thickBot="1" x14ac:dyDescent="0.25">
      <c r="B89" s="4" t="s">
        <v>53</v>
      </c>
      <c r="C89" s="5">
        <v>1319</v>
      </c>
      <c r="D89" s="5">
        <v>1210</v>
      </c>
      <c r="E89" s="6">
        <f t="shared" ref="E89:E91" si="7">IF(C89&gt;0,(D89-C89)/C89,"-")</f>
        <v>-8.2638362395754353E-2</v>
      </c>
    </row>
    <row r="90" spans="2:5" ht="29.25" customHeight="1" thickBot="1" x14ac:dyDescent="0.25">
      <c r="B90" s="4" t="s">
        <v>54</v>
      </c>
      <c r="C90" s="5">
        <v>1936</v>
      </c>
      <c r="D90" s="5">
        <v>1972</v>
      </c>
      <c r="E90" s="6">
        <f t="shared" si="7"/>
        <v>1.859504132231405E-2</v>
      </c>
    </row>
    <row r="91" spans="2:5" ht="29.25" customHeight="1" thickBot="1" x14ac:dyDescent="0.25">
      <c r="B91" s="4" t="s">
        <v>55</v>
      </c>
      <c r="C91" s="6">
        <f>(C88+C89)/(C88+C89+C90)</f>
        <v>0.55545350172215846</v>
      </c>
      <c r="D91" s="6">
        <f>(D88+D89)/(D88+D89+D90)</f>
        <v>0.5473949965572642</v>
      </c>
      <c r="E91" s="6">
        <f t="shared" si="7"/>
        <v>-1.4507974366727778E-2</v>
      </c>
    </row>
    <row r="97" spans="2:5" ht="42.75" customHeight="1" thickBot="1" x14ac:dyDescent="0.25">
      <c r="C97" s="8">
        <v>2017</v>
      </c>
      <c r="D97" s="8">
        <v>2018</v>
      </c>
      <c r="E97" s="8" t="s">
        <v>27</v>
      </c>
    </row>
    <row r="98" spans="2:5" ht="20.100000000000001" customHeight="1" thickBot="1" x14ac:dyDescent="0.25">
      <c r="B98" s="4" t="s">
        <v>39</v>
      </c>
      <c r="C98" s="5">
        <v>4741</v>
      </c>
      <c r="D98" s="5">
        <v>4581</v>
      </c>
      <c r="E98" s="6">
        <f>IF(C98&gt;0,(D98-C98)/C98,"-")</f>
        <v>-3.3748154397806367E-2</v>
      </c>
    </row>
    <row r="99" spans="2:5" ht="20.100000000000001" customHeight="1" thickBot="1" x14ac:dyDescent="0.25">
      <c r="B99" s="4" t="s">
        <v>42</v>
      </c>
      <c r="C99" s="5">
        <v>1517</v>
      </c>
      <c r="D99" s="5">
        <v>1463</v>
      </c>
      <c r="E99" s="6">
        <f t="shared" ref="E99:E103" si="8">IF(C99&gt;0,(D99-C99)/C99,"-")</f>
        <v>-3.5596572181938034E-2</v>
      </c>
    </row>
    <row r="100" spans="2:5" ht="20.100000000000001" customHeight="1" thickBot="1" x14ac:dyDescent="0.25">
      <c r="B100" s="4" t="s">
        <v>43</v>
      </c>
      <c r="C100" s="5">
        <v>1016</v>
      </c>
      <c r="D100" s="5">
        <v>994</v>
      </c>
      <c r="E100" s="6">
        <f t="shared" si="8"/>
        <v>-2.1653543307086614E-2</v>
      </c>
    </row>
    <row r="101" spans="2:5" ht="20.100000000000001" customHeight="1" thickBot="1" x14ac:dyDescent="0.25">
      <c r="B101" s="4" t="s">
        <v>99</v>
      </c>
      <c r="C101" s="6">
        <f>(C99+C100)/C98</f>
        <v>0.53427546931027214</v>
      </c>
      <c r="D101" s="6">
        <f>(D99+D100)/D98</f>
        <v>0.53634577603143418</v>
      </c>
      <c r="E101" s="6">
        <f t="shared" si="8"/>
        <v>3.8749799309235034E-3</v>
      </c>
    </row>
    <row r="102" spans="2:5" ht="20.100000000000001" customHeight="1" thickBot="1" x14ac:dyDescent="0.25">
      <c r="B102" s="4" t="s">
        <v>40</v>
      </c>
      <c r="C102" s="6">
        <v>0.54666666666666663</v>
      </c>
      <c r="D102" s="6">
        <v>0.53200000000000003</v>
      </c>
      <c r="E102" s="6">
        <f t="shared" si="8"/>
        <v>-2.6829268292682815E-2</v>
      </c>
    </row>
    <row r="103" spans="2:5" ht="20.100000000000001" customHeight="1" thickBot="1" x14ac:dyDescent="0.25">
      <c r="B103" s="4" t="s">
        <v>41</v>
      </c>
      <c r="C103" s="6">
        <v>0.5167853509664293</v>
      </c>
      <c r="D103" s="6">
        <v>0.54287274713271438</v>
      </c>
      <c r="E103" s="6">
        <f t="shared" si="8"/>
        <v>5.0480138644602823E-2</v>
      </c>
    </row>
    <row r="109" spans="2:5" ht="42.75" customHeight="1" thickBot="1" x14ac:dyDescent="0.25">
      <c r="C109" s="8">
        <v>2017</v>
      </c>
      <c r="D109" s="8">
        <v>2018</v>
      </c>
      <c r="E109" s="8" t="s">
        <v>27</v>
      </c>
    </row>
    <row r="110" spans="2:5" ht="15" thickBot="1" x14ac:dyDescent="0.25">
      <c r="B110" s="4" t="s">
        <v>56</v>
      </c>
      <c r="C110" s="5">
        <v>4895</v>
      </c>
      <c r="D110" s="5">
        <v>4902</v>
      </c>
      <c r="E110" s="6">
        <f>IF(C110&gt;0,(D110-C110)/C110,"-")</f>
        <v>1.4300306435137897E-3</v>
      </c>
    </row>
    <row r="111" spans="2:5" ht="15" thickBot="1" x14ac:dyDescent="0.25">
      <c r="B111" s="4" t="s">
        <v>57</v>
      </c>
      <c r="C111" s="5">
        <v>2940</v>
      </c>
      <c r="D111" s="5">
        <v>2964</v>
      </c>
      <c r="E111" s="6">
        <f t="shared" ref="E111:E112" si="9">IF(C111&gt;0,(D111-C111)/C111,"-")</f>
        <v>8.1632653061224497E-3</v>
      </c>
    </row>
    <row r="112" spans="2:5" ht="15" thickBot="1" x14ac:dyDescent="0.25">
      <c r="B112" s="4" t="s">
        <v>58</v>
      </c>
      <c r="C112" s="5">
        <v>1955</v>
      </c>
      <c r="D112" s="5">
        <v>1938</v>
      </c>
      <c r="E112" s="6">
        <f t="shared" si="9"/>
        <v>-8.6956521739130436E-3</v>
      </c>
    </row>
    <row r="113" spans="2:14" x14ac:dyDescent="0.2">
      <c r="B113" s="9"/>
      <c r="C113" s="9"/>
      <c r="D113" s="9"/>
      <c r="E113" s="9"/>
      <c r="F113" s="9"/>
      <c r="G113" s="9"/>
      <c r="H113" s="9"/>
      <c r="I113" s="9"/>
      <c r="J113" s="9"/>
    </row>
    <row r="114" spans="2:14" x14ac:dyDescent="0.2">
      <c r="B114" s="9"/>
      <c r="C114" s="9"/>
      <c r="D114" s="9"/>
      <c r="E114" s="9"/>
      <c r="F114" s="9"/>
      <c r="G114" s="9"/>
      <c r="H114" s="9"/>
      <c r="I114" s="9"/>
      <c r="J114" s="9"/>
    </row>
    <row r="124" spans="2:14" ht="26.25" customHeight="1" x14ac:dyDescent="0.2">
      <c r="C124" s="26">
        <v>2017</v>
      </c>
      <c r="D124" s="26"/>
      <c r="E124" s="26"/>
      <c r="F124" s="27"/>
      <c r="G124" s="28">
        <v>2018</v>
      </c>
      <c r="H124" s="26"/>
      <c r="I124" s="26"/>
      <c r="J124" s="27"/>
      <c r="K124" s="29" t="s">
        <v>59</v>
      </c>
      <c r="L124" s="30"/>
      <c r="M124" s="30"/>
      <c r="N124" s="30"/>
    </row>
    <row r="125" spans="2:14" ht="29.25" customHeight="1" thickBot="1" x14ac:dyDescent="0.25">
      <c r="C125" s="11" t="s">
        <v>60</v>
      </c>
      <c r="D125" s="12" t="s">
        <v>61</v>
      </c>
      <c r="E125" s="12" t="s">
        <v>62</v>
      </c>
      <c r="F125" s="12" t="s">
        <v>63</v>
      </c>
      <c r="G125" s="11" t="s">
        <v>60</v>
      </c>
      <c r="H125" s="12" t="s">
        <v>61</v>
      </c>
      <c r="I125" s="12" t="s">
        <v>62</v>
      </c>
      <c r="J125" s="12" t="s">
        <v>63</v>
      </c>
      <c r="K125" s="11" t="s">
        <v>60</v>
      </c>
      <c r="L125" s="12" t="s">
        <v>61</v>
      </c>
      <c r="M125" s="12" t="s">
        <v>62</v>
      </c>
      <c r="N125" s="12" t="s">
        <v>63</v>
      </c>
    </row>
    <row r="126" spans="2:14" ht="15" thickBot="1" x14ac:dyDescent="0.25">
      <c r="B126" s="4" t="s">
        <v>64</v>
      </c>
      <c r="C126" s="10">
        <v>18</v>
      </c>
      <c r="D126" s="10">
        <v>7</v>
      </c>
      <c r="E126" s="10">
        <v>8</v>
      </c>
      <c r="F126" s="10">
        <v>33</v>
      </c>
      <c r="G126" s="10">
        <v>27</v>
      </c>
      <c r="H126" s="10">
        <v>5</v>
      </c>
      <c r="I126" s="10">
        <v>4</v>
      </c>
      <c r="J126" s="10">
        <v>36</v>
      </c>
      <c r="K126" s="6">
        <f>IF(C126=0,"-",(G126-C126)/C126)</f>
        <v>0.5</v>
      </c>
      <c r="L126" s="6">
        <f t="shared" ref="L126:N131" si="10">IF(D126=0,"-",(H126-D126)/D126)</f>
        <v>-0.2857142857142857</v>
      </c>
      <c r="M126" s="6">
        <f t="shared" si="10"/>
        <v>-0.5</v>
      </c>
      <c r="N126" s="6">
        <f t="shared" si="10"/>
        <v>9.0909090909090912E-2</v>
      </c>
    </row>
    <row r="127" spans="2:14" ht="15" thickBot="1" x14ac:dyDescent="0.25">
      <c r="B127" s="4" t="s">
        <v>65</v>
      </c>
      <c r="C127" s="10">
        <v>8</v>
      </c>
      <c r="D127" s="10">
        <v>6</v>
      </c>
      <c r="E127" s="10">
        <v>0</v>
      </c>
      <c r="F127" s="10">
        <v>14</v>
      </c>
      <c r="G127" s="10">
        <v>12</v>
      </c>
      <c r="H127" s="10">
        <v>3</v>
      </c>
      <c r="I127" s="10">
        <v>0</v>
      </c>
      <c r="J127" s="10">
        <v>15</v>
      </c>
      <c r="K127" s="6">
        <f t="shared" ref="K127:K131" si="11">IF(C127=0,"-",(G127-C127)/C127)</f>
        <v>0.5</v>
      </c>
      <c r="L127" s="6">
        <f t="shared" si="10"/>
        <v>-0.5</v>
      </c>
      <c r="M127" s="6" t="str">
        <f t="shared" si="10"/>
        <v>-</v>
      </c>
      <c r="N127" s="6">
        <f t="shared" si="10"/>
        <v>7.1428571428571425E-2</v>
      </c>
    </row>
    <row r="128" spans="2:14" ht="15" thickBot="1" x14ac:dyDescent="0.25">
      <c r="B128" s="4" t="s">
        <v>66</v>
      </c>
      <c r="C128" s="10">
        <v>1</v>
      </c>
      <c r="D128" s="10">
        <v>0</v>
      </c>
      <c r="E128" s="10">
        <v>0</v>
      </c>
      <c r="F128" s="10">
        <v>1</v>
      </c>
      <c r="G128" s="10">
        <v>0</v>
      </c>
      <c r="H128" s="10">
        <v>0</v>
      </c>
      <c r="I128" s="10">
        <v>0</v>
      </c>
      <c r="J128" s="10">
        <v>0</v>
      </c>
      <c r="K128" s="6">
        <f t="shared" si="11"/>
        <v>-1</v>
      </c>
      <c r="L128" s="6" t="str">
        <f t="shared" si="10"/>
        <v>-</v>
      </c>
      <c r="M128" s="6" t="str">
        <f t="shared" si="10"/>
        <v>-</v>
      </c>
      <c r="N128" s="6">
        <f t="shared" si="10"/>
        <v>-1</v>
      </c>
    </row>
    <row r="129" spans="2:14" ht="15" thickBot="1" x14ac:dyDescent="0.25">
      <c r="B129" s="7" t="s">
        <v>67</v>
      </c>
      <c r="C129" s="10">
        <v>7</v>
      </c>
      <c r="D129" s="10">
        <v>0</v>
      </c>
      <c r="E129" s="10">
        <v>0</v>
      </c>
      <c r="F129" s="10">
        <v>7</v>
      </c>
      <c r="G129" s="10">
        <v>8</v>
      </c>
      <c r="H129" s="10">
        <v>0</v>
      </c>
      <c r="I129" s="10">
        <v>0</v>
      </c>
      <c r="J129" s="10">
        <v>8</v>
      </c>
      <c r="K129" s="6">
        <f t="shared" si="11"/>
        <v>0.14285714285714285</v>
      </c>
      <c r="L129" s="6" t="str">
        <f t="shared" si="10"/>
        <v>-</v>
      </c>
      <c r="M129" s="6" t="str">
        <f t="shared" si="10"/>
        <v>-</v>
      </c>
      <c r="N129" s="6">
        <f t="shared" si="10"/>
        <v>0.14285714285714285</v>
      </c>
    </row>
    <row r="130" spans="2:14" ht="15" thickBot="1" x14ac:dyDescent="0.25">
      <c r="B130" s="4" t="s">
        <v>68</v>
      </c>
      <c r="C130" s="10">
        <v>2</v>
      </c>
      <c r="D130" s="10">
        <v>1</v>
      </c>
      <c r="E130" s="10">
        <v>0</v>
      </c>
      <c r="F130" s="10">
        <v>3</v>
      </c>
      <c r="G130" s="10">
        <v>2</v>
      </c>
      <c r="H130" s="10">
        <v>2</v>
      </c>
      <c r="I130" s="10">
        <v>1</v>
      </c>
      <c r="J130" s="10">
        <v>5</v>
      </c>
      <c r="K130" s="6">
        <f t="shared" si="11"/>
        <v>0</v>
      </c>
      <c r="L130" s="6">
        <f t="shared" si="10"/>
        <v>1</v>
      </c>
      <c r="M130" s="6" t="str">
        <f t="shared" si="10"/>
        <v>-</v>
      </c>
      <c r="N130" s="6">
        <f t="shared" si="10"/>
        <v>0.66666666666666663</v>
      </c>
    </row>
    <row r="131" spans="2:14" ht="15" thickBot="1" x14ac:dyDescent="0.25">
      <c r="B131" s="4" t="s">
        <v>69</v>
      </c>
      <c r="C131" s="10">
        <v>36</v>
      </c>
      <c r="D131" s="10">
        <v>14</v>
      </c>
      <c r="E131" s="10">
        <v>8</v>
      </c>
      <c r="F131" s="10">
        <v>58</v>
      </c>
      <c r="G131" s="10">
        <v>49</v>
      </c>
      <c r="H131" s="10">
        <v>10</v>
      </c>
      <c r="I131" s="10">
        <v>5</v>
      </c>
      <c r="J131" s="10">
        <v>64</v>
      </c>
      <c r="K131" s="6">
        <f t="shared" si="11"/>
        <v>0.3611111111111111</v>
      </c>
      <c r="L131" s="6">
        <f t="shared" si="10"/>
        <v>-0.2857142857142857</v>
      </c>
      <c r="M131" s="6">
        <f t="shared" si="10"/>
        <v>-0.375</v>
      </c>
      <c r="N131" s="6">
        <f t="shared" si="10"/>
        <v>0.10344827586206896</v>
      </c>
    </row>
    <row r="132" spans="2:14" ht="15" thickBot="1" x14ac:dyDescent="0.25">
      <c r="B132" s="4" t="s">
        <v>37</v>
      </c>
      <c r="C132" s="6">
        <f>IF(C126=0,"-",C126/(C126+C127))</f>
        <v>0.69230769230769229</v>
      </c>
      <c r="D132" s="6">
        <f>IF(D126=0,"-",D126/(D126+D127))</f>
        <v>0.53846153846153844</v>
      </c>
      <c r="E132" s="6">
        <f t="shared" ref="E132:J132" si="12">IF(E126=0,"-",E126/(E126+E127))</f>
        <v>1</v>
      </c>
      <c r="F132" s="6">
        <f t="shared" si="12"/>
        <v>0.7021276595744681</v>
      </c>
      <c r="G132" s="6">
        <f t="shared" si="12"/>
        <v>0.69230769230769229</v>
      </c>
      <c r="H132" s="6">
        <f t="shared" si="12"/>
        <v>0.625</v>
      </c>
      <c r="I132" s="6">
        <f t="shared" si="12"/>
        <v>1</v>
      </c>
      <c r="J132" s="6">
        <f t="shared" si="12"/>
        <v>0.70588235294117652</v>
      </c>
      <c r="K132" s="6">
        <f>IF(OR(C132="-",G132="-"),"-",(G132-C132)/C132)</f>
        <v>0</v>
      </c>
      <c r="L132" s="6">
        <f t="shared" ref="L132:N133" si="13">IF(OR(D132="-",H132="-"),"-",(H132-D132)/D132)</f>
        <v>0.16071428571428578</v>
      </c>
      <c r="M132" s="6">
        <f t="shared" si="13"/>
        <v>0</v>
      </c>
      <c r="N132" s="6">
        <f t="shared" si="13"/>
        <v>5.3475935828877453E-3</v>
      </c>
    </row>
    <row r="133" spans="2:14" ht="15" thickBot="1" x14ac:dyDescent="0.25">
      <c r="B133" s="4" t="s">
        <v>38</v>
      </c>
      <c r="C133" s="6">
        <f>IF(C129=0,"-",C129/(C128+C129))</f>
        <v>0.875</v>
      </c>
      <c r="D133" s="6" t="str">
        <f t="shared" ref="D133:J133" si="14">IF(D129=0,"-",D129/(D128+D129))</f>
        <v>-</v>
      </c>
      <c r="E133" s="6" t="str">
        <f t="shared" si="14"/>
        <v>-</v>
      </c>
      <c r="F133" s="6">
        <f t="shared" si="14"/>
        <v>0.875</v>
      </c>
      <c r="G133" s="6">
        <f t="shared" si="14"/>
        <v>1</v>
      </c>
      <c r="H133" s="6" t="str">
        <f t="shared" si="14"/>
        <v>-</v>
      </c>
      <c r="I133" s="6" t="str">
        <f t="shared" si="14"/>
        <v>-</v>
      </c>
      <c r="J133" s="6">
        <f t="shared" si="14"/>
        <v>1</v>
      </c>
      <c r="K133" s="6">
        <f>IF(OR(C133="-",G133="-"),"-",(G133-C133)/C133)</f>
        <v>0.14285714285714285</v>
      </c>
      <c r="L133" s="6" t="str">
        <f t="shared" si="13"/>
        <v>-</v>
      </c>
      <c r="M133" s="6" t="str">
        <f t="shared" si="13"/>
        <v>-</v>
      </c>
      <c r="N133" s="6">
        <f t="shared" si="13"/>
        <v>0.14285714285714285</v>
      </c>
    </row>
    <row r="134" spans="2:14" x14ac:dyDescent="0.2">
      <c r="C134" s="13"/>
    </row>
    <row r="135" spans="2:14" x14ac:dyDescent="0.2">
      <c r="C135" s="13"/>
      <c r="M135" s="14"/>
    </row>
    <row r="136" spans="2:14" x14ac:dyDescent="0.2">
      <c r="C136" s="13"/>
    </row>
    <row r="139" spans="2:14" ht="29.25" customHeight="1" x14ac:dyDescent="0.2">
      <c r="C139" s="26">
        <v>2017</v>
      </c>
      <c r="D139" s="26"/>
      <c r="E139" s="26"/>
      <c r="F139" s="27"/>
      <c r="G139" s="28">
        <v>2018</v>
      </c>
      <c r="H139" s="26"/>
      <c r="I139" s="26"/>
      <c r="J139" s="27"/>
      <c r="K139" s="29" t="s">
        <v>59</v>
      </c>
      <c r="L139" s="30"/>
      <c r="M139" s="30"/>
      <c r="N139" s="30"/>
    </row>
    <row r="140" spans="2:14" ht="57.75" customHeight="1" thickBot="1" x14ac:dyDescent="0.25">
      <c r="C140" s="12" t="s">
        <v>61</v>
      </c>
      <c r="D140" s="12" t="s">
        <v>71</v>
      </c>
      <c r="E140" s="12" t="s">
        <v>70</v>
      </c>
      <c r="F140" s="12" t="s">
        <v>63</v>
      </c>
      <c r="G140" s="12" t="s">
        <v>61</v>
      </c>
      <c r="H140" s="12" t="s">
        <v>71</v>
      </c>
      <c r="I140" s="12" t="s">
        <v>70</v>
      </c>
      <c r="J140" s="12" t="s">
        <v>63</v>
      </c>
      <c r="K140" s="12" t="s">
        <v>61</v>
      </c>
      <c r="L140" s="12" t="s">
        <v>71</v>
      </c>
      <c r="M140" s="12" t="s">
        <v>70</v>
      </c>
      <c r="N140" s="12" t="s">
        <v>63</v>
      </c>
    </row>
    <row r="141" spans="2:14" ht="15" thickBot="1" x14ac:dyDescent="0.25">
      <c r="B141" s="4" t="s">
        <v>72</v>
      </c>
      <c r="C141" s="10">
        <v>129</v>
      </c>
      <c r="D141" s="10">
        <v>0</v>
      </c>
      <c r="E141" s="10">
        <v>7</v>
      </c>
      <c r="F141" s="10">
        <v>136</v>
      </c>
      <c r="G141" s="10">
        <v>142</v>
      </c>
      <c r="H141" s="10">
        <v>0</v>
      </c>
      <c r="I141" s="10">
        <v>14</v>
      </c>
      <c r="J141" s="10">
        <v>156</v>
      </c>
      <c r="K141" s="6">
        <f>IF(C141=0,"-",(G141-C141)/C141)</f>
        <v>0.10077519379844961</v>
      </c>
      <c r="L141" s="6" t="str">
        <f t="shared" ref="L141:N145" si="15">IF(D141=0,"-",(H141-D141)/D141)</f>
        <v>-</v>
      </c>
      <c r="M141" s="6">
        <f t="shared" si="15"/>
        <v>1</v>
      </c>
      <c r="N141" s="6">
        <f t="shared" si="15"/>
        <v>0.14705882352941177</v>
      </c>
    </row>
    <row r="142" spans="2:14" ht="15" thickBot="1" x14ac:dyDescent="0.25">
      <c r="B142" s="4" t="s">
        <v>73</v>
      </c>
      <c r="C142" s="10">
        <v>107</v>
      </c>
      <c r="D142" s="10">
        <v>0</v>
      </c>
      <c r="E142" s="10">
        <v>14</v>
      </c>
      <c r="F142" s="10">
        <v>121</v>
      </c>
      <c r="G142" s="10">
        <v>100</v>
      </c>
      <c r="H142" s="10">
        <v>0</v>
      </c>
      <c r="I142" s="10">
        <v>16</v>
      </c>
      <c r="J142" s="10">
        <v>116</v>
      </c>
      <c r="K142" s="6">
        <f t="shared" ref="K142:K145" si="16">IF(C142=0,"-",(G142-C142)/C142)</f>
        <v>-6.5420560747663545E-2</v>
      </c>
      <c r="L142" s="6" t="str">
        <f t="shared" si="15"/>
        <v>-</v>
      </c>
      <c r="M142" s="6">
        <f t="shared" si="15"/>
        <v>0.14285714285714285</v>
      </c>
      <c r="N142" s="6">
        <f t="shared" si="15"/>
        <v>-4.1322314049586778E-2</v>
      </c>
    </row>
    <row r="143" spans="2:14" ht="15" thickBot="1" x14ac:dyDescent="0.25">
      <c r="B143" s="4" t="s">
        <v>74</v>
      </c>
      <c r="C143" s="10">
        <v>772</v>
      </c>
      <c r="D143" s="10">
        <v>0</v>
      </c>
      <c r="E143" s="10">
        <v>70</v>
      </c>
      <c r="F143" s="10">
        <v>842</v>
      </c>
      <c r="G143" s="10">
        <v>847</v>
      </c>
      <c r="H143" s="10">
        <v>1</v>
      </c>
      <c r="I143" s="10">
        <v>87</v>
      </c>
      <c r="J143" s="10">
        <v>935</v>
      </c>
      <c r="K143" s="6">
        <f t="shared" si="16"/>
        <v>9.7150259067357511E-2</v>
      </c>
      <c r="L143" s="6" t="str">
        <f t="shared" si="15"/>
        <v>-</v>
      </c>
      <c r="M143" s="6">
        <f t="shared" si="15"/>
        <v>0.24285714285714285</v>
      </c>
      <c r="N143" s="6">
        <f t="shared" si="15"/>
        <v>0.11045130641330166</v>
      </c>
    </row>
    <row r="144" spans="2:14" ht="15" thickBot="1" x14ac:dyDescent="0.25">
      <c r="B144" s="4" t="s">
        <v>75</v>
      </c>
      <c r="C144" s="10">
        <v>364</v>
      </c>
      <c r="D144" s="10">
        <v>3</v>
      </c>
      <c r="E144" s="10">
        <v>53</v>
      </c>
      <c r="F144" s="10">
        <v>420</v>
      </c>
      <c r="G144" s="10">
        <v>314</v>
      </c>
      <c r="H144" s="10">
        <v>1</v>
      </c>
      <c r="I144" s="10">
        <v>73</v>
      </c>
      <c r="J144" s="10">
        <v>388</v>
      </c>
      <c r="K144" s="6">
        <f t="shared" si="16"/>
        <v>-0.13736263736263737</v>
      </c>
      <c r="L144" s="6">
        <f t="shared" si="15"/>
        <v>-0.66666666666666663</v>
      </c>
      <c r="M144" s="6">
        <f t="shared" si="15"/>
        <v>0.37735849056603776</v>
      </c>
      <c r="N144" s="6">
        <f t="shared" si="15"/>
        <v>-7.6190476190476197E-2</v>
      </c>
    </row>
    <row r="145" spans="2:14" ht="15" thickBot="1" x14ac:dyDescent="0.25">
      <c r="B145" s="4" t="s">
        <v>76</v>
      </c>
      <c r="C145" s="10">
        <v>30</v>
      </c>
      <c r="D145" s="10">
        <v>0</v>
      </c>
      <c r="E145" s="10">
        <v>3</v>
      </c>
      <c r="F145" s="10">
        <v>33</v>
      </c>
      <c r="G145" s="10">
        <v>15</v>
      </c>
      <c r="H145" s="10">
        <v>0</v>
      </c>
      <c r="I145" s="10">
        <v>0</v>
      </c>
      <c r="J145" s="10">
        <v>15</v>
      </c>
      <c r="K145" s="6">
        <f t="shared" si="16"/>
        <v>-0.5</v>
      </c>
      <c r="L145" s="6" t="str">
        <f t="shared" si="15"/>
        <v>-</v>
      </c>
      <c r="M145" s="6">
        <f t="shared" si="15"/>
        <v>-1</v>
      </c>
      <c r="N145" s="6">
        <f t="shared" si="15"/>
        <v>-0.54545454545454541</v>
      </c>
    </row>
    <row r="146" spans="2:14" ht="15" thickBot="1" x14ac:dyDescent="0.25">
      <c r="B146" s="7" t="s">
        <v>69</v>
      </c>
      <c r="C146" s="10">
        <v>1402</v>
      </c>
      <c r="D146" s="10">
        <v>3</v>
      </c>
      <c r="E146" s="10">
        <v>147</v>
      </c>
      <c r="F146" s="10">
        <v>1552</v>
      </c>
      <c r="G146" s="10">
        <v>1418</v>
      </c>
      <c r="H146" s="10">
        <v>2</v>
      </c>
      <c r="I146" s="10">
        <v>190</v>
      </c>
      <c r="J146" s="10">
        <v>1610</v>
      </c>
      <c r="K146" s="6">
        <f t="shared" ref="K146" si="17">IF(C146=0,"-",(G146-C146)/C146)</f>
        <v>1.1412268188302425E-2</v>
      </c>
      <c r="L146" s="6">
        <f t="shared" ref="L146" si="18">IF(D146=0,"-",(H146-D146)/D146)</f>
        <v>-0.33333333333333331</v>
      </c>
      <c r="M146" s="6">
        <f t="shared" ref="M146" si="19">IF(E146=0,"-",(I146-E146)/E146)</f>
        <v>0.29251700680272108</v>
      </c>
      <c r="N146" s="6">
        <f t="shared" ref="N146" si="20">IF(F146=0,"-",(J146-F146)/F146)</f>
        <v>3.7371134020618556E-2</v>
      </c>
    </row>
    <row r="147" spans="2:14" ht="29.25" thickBot="1" x14ac:dyDescent="0.25">
      <c r="B147" s="7" t="s">
        <v>77</v>
      </c>
      <c r="C147" s="6">
        <f t="shared" ref="C147:J148" si="21">IF(C141=0,"-",(C141/(C141+C143)))</f>
        <v>0.14317425083240842</v>
      </c>
      <c r="D147" s="6" t="str">
        <f t="shared" si="21"/>
        <v>-</v>
      </c>
      <c r="E147" s="6">
        <f t="shared" si="21"/>
        <v>9.0909090909090912E-2</v>
      </c>
      <c r="F147" s="6">
        <f t="shared" si="21"/>
        <v>0.13905930470347649</v>
      </c>
      <c r="G147" s="6">
        <f t="shared" si="21"/>
        <v>0.14357937310414559</v>
      </c>
      <c r="H147" s="6" t="str">
        <f t="shared" si="21"/>
        <v>-</v>
      </c>
      <c r="I147" s="6">
        <f t="shared" si="21"/>
        <v>0.13861386138613863</v>
      </c>
      <c r="J147" s="6">
        <f t="shared" si="21"/>
        <v>0.14298808432630614</v>
      </c>
      <c r="K147" s="6">
        <f>IF(OR(C147="-",G147="-"),"-",(G147-C147)/C147)</f>
        <v>2.8295749367068888E-3</v>
      </c>
      <c r="L147" s="6" t="str">
        <f t="shared" ref="L147:N148" si="22">IF(OR(D147="-",H147="-"),"-",(H147-D147)/D147)</f>
        <v>-</v>
      </c>
      <c r="M147" s="6">
        <f t="shared" si="22"/>
        <v>0.52475247524752489</v>
      </c>
      <c r="N147" s="6">
        <f t="shared" si="22"/>
        <v>2.8252547581819044E-2</v>
      </c>
    </row>
    <row r="148" spans="2:14" ht="29.25" thickBot="1" x14ac:dyDescent="0.25">
      <c r="B148" s="7" t="s">
        <v>78</v>
      </c>
      <c r="C148" s="6">
        <f t="shared" si="21"/>
        <v>0.22717622080679406</v>
      </c>
      <c r="D148" s="6" t="str">
        <f t="shared" si="21"/>
        <v>-</v>
      </c>
      <c r="E148" s="6">
        <f t="shared" si="21"/>
        <v>0.20895522388059701</v>
      </c>
      <c r="F148" s="6">
        <f t="shared" si="21"/>
        <v>0.22365988909426987</v>
      </c>
      <c r="G148" s="6">
        <f t="shared" si="21"/>
        <v>0.24154589371980675</v>
      </c>
      <c r="H148" s="6" t="str">
        <f t="shared" si="21"/>
        <v>-</v>
      </c>
      <c r="I148" s="6">
        <f t="shared" si="21"/>
        <v>0.1797752808988764</v>
      </c>
      <c r="J148" s="6">
        <f t="shared" si="21"/>
        <v>0.23015873015873015</v>
      </c>
      <c r="K148" s="6">
        <f>IF(OR(C148="-",G148="-"),"-",(G148-C148)/C148)</f>
        <v>6.325342001896242E-2</v>
      </c>
      <c r="L148" s="6" t="str">
        <f t="shared" si="22"/>
        <v>-</v>
      </c>
      <c r="M148" s="6">
        <f t="shared" si="22"/>
        <v>-0.13964686998394862</v>
      </c>
      <c r="N148" s="6">
        <f t="shared" si="22"/>
        <v>2.9056801784074455E-2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2" spans="2:14" ht="14.25" x14ac:dyDescent="0.2">
      <c r="B152" s="7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</row>
    <row r="153" spans="2:14" ht="14.25" x14ac:dyDescent="0.2">
      <c r="B153" s="7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</row>
    <row r="154" spans="2:14" ht="29.25" customHeight="1" thickBot="1" x14ac:dyDescent="0.25">
      <c r="B154" s="7"/>
      <c r="C154" s="8">
        <v>2017</v>
      </c>
      <c r="D154" s="8">
        <v>2018</v>
      </c>
      <c r="E154" s="19" t="s">
        <v>59</v>
      </c>
    </row>
    <row r="155" spans="2:14" ht="15" thickBot="1" x14ac:dyDescent="0.25">
      <c r="B155" s="4" t="s">
        <v>95</v>
      </c>
      <c r="C155" s="20">
        <v>1134</v>
      </c>
      <c r="D155" s="20">
        <v>1161</v>
      </c>
      <c r="E155" s="18">
        <f>IF(C155=0,"-",(D155-C155)/C155)</f>
        <v>2.3809523809523808E-2</v>
      </c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15" thickBot="1" x14ac:dyDescent="0.25">
      <c r="B156" s="4" t="s">
        <v>96</v>
      </c>
      <c r="C156" s="20">
        <v>238</v>
      </c>
      <c r="D156" s="20">
        <v>236</v>
      </c>
      <c r="E156" s="18">
        <f t="shared" ref="E156:E157" si="23">IF(C156=0,"-",(D156-C156)/C156)</f>
        <v>-8.4033613445378148E-3</v>
      </c>
      <c r="F156" s="18"/>
      <c r="G156" s="18"/>
      <c r="H156" s="18"/>
      <c r="I156" s="18"/>
      <c r="J156" s="18"/>
      <c r="K156" s="18"/>
      <c r="L156" s="18"/>
      <c r="M156" s="18"/>
      <c r="N156" s="18"/>
    </row>
    <row r="157" spans="2:14" ht="15" thickBot="1" x14ac:dyDescent="0.25">
      <c r="B157" s="4" t="s">
        <v>97</v>
      </c>
      <c r="C157" s="20">
        <v>21</v>
      </c>
      <c r="D157" s="20">
        <v>12</v>
      </c>
      <c r="E157" s="18">
        <f t="shared" si="23"/>
        <v>-0.42857142857142855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98</v>
      </c>
      <c r="C158" s="18">
        <f>IF(C155=0,"-",C155/(C155+C156+C157))</f>
        <v>0.81407035175879394</v>
      </c>
      <c r="D158" s="18">
        <f>IF(D155=0,"-",D155/(D155+D156+D157))</f>
        <v>0.82398864442867281</v>
      </c>
      <c r="E158" s="18">
        <f>IF(OR(C158="-",D158="-"),"-",(D158-C158)/C158)</f>
        <v>1.2183581736456143E-2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4.25" x14ac:dyDescent="0.2">
      <c r="B159" s="7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4.25" x14ac:dyDescent="0.2">
      <c r="B160" s="7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</row>
    <row r="164" spans="2:5" ht="42.75" customHeight="1" thickBot="1" x14ac:dyDescent="0.25">
      <c r="C164" s="8">
        <v>2017</v>
      </c>
      <c r="D164" s="8">
        <v>2018</v>
      </c>
      <c r="E164" s="8" t="s">
        <v>27</v>
      </c>
    </row>
    <row r="165" spans="2:5" ht="20.100000000000001" customHeight="1" thickBot="1" x14ac:dyDescent="0.25">
      <c r="B165" s="4" t="s">
        <v>39</v>
      </c>
      <c r="C165" s="5">
        <v>50</v>
      </c>
      <c r="D165" s="5">
        <v>52</v>
      </c>
      <c r="E165" s="6">
        <f>IF(C165=0,"-",(D165-C165)/C165)</f>
        <v>0.04</v>
      </c>
    </row>
    <row r="166" spans="2:5" ht="20.100000000000001" customHeight="1" thickBot="1" x14ac:dyDescent="0.25">
      <c r="B166" s="4" t="s">
        <v>42</v>
      </c>
      <c r="C166" s="5">
        <v>22</v>
      </c>
      <c r="D166" s="5">
        <v>22</v>
      </c>
      <c r="E166" s="6">
        <f t="shared" ref="E166:E167" si="24">IF(C166=0,"-",(D166-C166)/C166)</f>
        <v>0</v>
      </c>
    </row>
    <row r="167" spans="2:5" ht="20.100000000000001" customHeight="1" thickBot="1" x14ac:dyDescent="0.25">
      <c r="B167" s="4" t="s">
        <v>43</v>
      </c>
      <c r="C167" s="5">
        <v>14</v>
      </c>
      <c r="D167" s="5">
        <v>15</v>
      </c>
      <c r="E167" s="6">
        <f t="shared" si="24"/>
        <v>7.1428571428571425E-2</v>
      </c>
    </row>
    <row r="168" spans="2:5" ht="20.100000000000001" customHeight="1" thickBot="1" x14ac:dyDescent="0.25">
      <c r="B168" s="4" t="s">
        <v>99</v>
      </c>
      <c r="C168" s="6">
        <f>IF(C165=0,"-",(C166+C167)/C165)</f>
        <v>0.72</v>
      </c>
      <c r="D168" s="6">
        <f>IF(D165=0,"-",(D166+D167)/D165)</f>
        <v>0.71153846153846156</v>
      </c>
      <c r="E168" s="6">
        <f t="shared" ref="E168:E170" si="25">IF(OR(C168="-",D168="-"),"-",(D168-C168)/C168)</f>
        <v>-1.1752136752136679E-2</v>
      </c>
    </row>
    <row r="169" spans="2:5" ht="20.100000000000001" customHeight="1" thickBot="1" x14ac:dyDescent="0.25">
      <c r="B169" s="4" t="s">
        <v>40</v>
      </c>
      <c r="C169" s="6">
        <v>0.6875</v>
      </c>
      <c r="D169" s="6">
        <v>0.6470588235294118</v>
      </c>
      <c r="E169" s="6">
        <f t="shared" si="25"/>
        <v>-5.8823529411764656E-2</v>
      </c>
    </row>
    <row r="170" spans="2:5" ht="20.100000000000001" customHeight="1" thickBot="1" x14ac:dyDescent="0.25">
      <c r="B170" s="4" t="s">
        <v>41</v>
      </c>
      <c r="C170" s="6">
        <v>0.77777777777777779</v>
      </c>
      <c r="D170" s="6">
        <v>0.83333333333333337</v>
      </c>
      <c r="E170" s="6">
        <f t="shared" si="25"/>
        <v>7.1428571428571452E-2</v>
      </c>
    </row>
    <row r="176" spans="2:5" ht="42.75" customHeight="1" thickBot="1" x14ac:dyDescent="0.25">
      <c r="C176" s="8">
        <v>2017</v>
      </c>
      <c r="D176" s="8">
        <v>2018</v>
      </c>
      <c r="E176" s="8" t="s">
        <v>27</v>
      </c>
    </row>
    <row r="177" spans="2:10" ht="15" thickBot="1" x14ac:dyDescent="0.25">
      <c r="B177" s="15" t="s">
        <v>82</v>
      </c>
      <c r="C177" s="5">
        <v>61</v>
      </c>
      <c r="D177" s="5">
        <v>49</v>
      </c>
      <c r="E177" s="6">
        <f>IF(C177=0,"-",(D177-C177)/C177)</f>
        <v>-0.19672131147540983</v>
      </c>
      <c r="H177" s="13"/>
    </row>
    <row r="178" spans="2:10" ht="15" thickBot="1" x14ac:dyDescent="0.25">
      <c r="B178" s="4" t="s">
        <v>44</v>
      </c>
      <c r="C178" s="5">
        <v>45</v>
      </c>
      <c r="D178" s="5">
        <v>37</v>
      </c>
      <c r="E178" s="6">
        <f t="shared" ref="E178:E184" si="26">IF(C178=0,"-",(D178-C178)/C178)</f>
        <v>-0.17777777777777778</v>
      </c>
      <c r="H178" s="13"/>
    </row>
    <row r="179" spans="2:10" ht="15" thickBot="1" x14ac:dyDescent="0.25">
      <c r="B179" s="4" t="s">
        <v>48</v>
      </c>
      <c r="C179" s="5">
        <v>11</v>
      </c>
      <c r="D179" s="5">
        <v>7</v>
      </c>
      <c r="E179" s="6">
        <f t="shared" si="26"/>
        <v>-0.36363636363636365</v>
      </c>
      <c r="H179" s="13"/>
    </row>
    <row r="180" spans="2:10" ht="15" thickBot="1" x14ac:dyDescent="0.25">
      <c r="B180" s="4" t="s">
        <v>79</v>
      </c>
      <c r="C180" s="5">
        <v>5</v>
      </c>
      <c r="D180" s="5">
        <v>5</v>
      </c>
      <c r="E180" s="6">
        <f t="shared" si="26"/>
        <v>0</v>
      </c>
      <c r="H180" s="13"/>
    </row>
    <row r="181" spans="2:10" ht="15" thickBot="1" x14ac:dyDescent="0.25">
      <c r="B181" s="15" t="s">
        <v>80</v>
      </c>
      <c r="C181" s="5">
        <v>1680</v>
      </c>
      <c r="D181" s="5">
        <v>1452</v>
      </c>
      <c r="E181" s="6">
        <f t="shared" si="26"/>
        <v>-0.1357142857142857</v>
      </c>
      <c r="H181" s="13"/>
    </row>
    <row r="182" spans="2:10" ht="15" thickBot="1" x14ac:dyDescent="0.25">
      <c r="B182" s="4" t="s">
        <v>48</v>
      </c>
      <c r="C182" s="5">
        <v>1528</v>
      </c>
      <c r="D182" s="5">
        <v>1261</v>
      </c>
      <c r="E182" s="6">
        <f t="shared" si="26"/>
        <v>-0.17473821989528796</v>
      </c>
      <c r="H182" s="13"/>
    </row>
    <row r="183" spans="2:10" ht="15" thickBot="1" x14ac:dyDescent="0.25">
      <c r="B183" s="4" t="s">
        <v>71</v>
      </c>
      <c r="C183" s="5">
        <v>4</v>
      </c>
      <c r="D183" s="5">
        <v>1</v>
      </c>
      <c r="E183" s="6">
        <f t="shared" si="26"/>
        <v>-0.75</v>
      </c>
      <c r="H183" s="13"/>
    </row>
    <row r="184" spans="2:10" ht="15" thickBot="1" x14ac:dyDescent="0.25">
      <c r="B184" s="4" t="s">
        <v>81</v>
      </c>
      <c r="C184" s="5">
        <v>148</v>
      </c>
      <c r="D184" s="5">
        <v>190</v>
      </c>
      <c r="E184" s="6">
        <f t="shared" si="26"/>
        <v>0.28378378378378377</v>
      </c>
      <c r="H184" s="13"/>
    </row>
    <row r="185" spans="2:10" x14ac:dyDescent="0.2">
      <c r="B185" s="9"/>
      <c r="C185" s="9"/>
      <c r="D185" s="9"/>
      <c r="E185" s="9"/>
      <c r="F185" s="9"/>
      <c r="G185" s="9"/>
      <c r="H185" s="9"/>
      <c r="I185" s="9"/>
      <c r="J185" s="9"/>
    </row>
    <row r="186" spans="2:10" x14ac:dyDescent="0.2">
      <c r="B186" s="9"/>
      <c r="C186" s="9"/>
      <c r="D186" s="9"/>
      <c r="E186" s="9"/>
      <c r="F186" s="9"/>
      <c r="G186" s="9"/>
      <c r="H186" s="9"/>
      <c r="I186" s="9"/>
      <c r="J186" s="9"/>
    </row>
    <row r="196" spans="2:5" ht="42.75" customHeight="1" thickBot="1" x14ac:dyDescent="0.25">
      <c r="C196" s="8">
        <v>2017</v>
      </c>
      <c r="D196" s="8">
        <v>2018</v>
      </c>
      <c r="E196" s="8" t="s">
        <v>27</v>
      </c>
    </row>
    <row r="197" spans="2:5" ht="15" thickBot="1" x14ac:dyDescent="0.25">
      <c r="B197" s="4" t="s">
        <v>83</v>
      </c>
      <c r="C197" s="5">
        <v>12</v>
      </c>
      <c r="D197" s="5">
        <v>16</v>
      </c>
      <c r="E197" s="6">
        <f t="shared" ref="E197:E200" si="27">IF(C197=0,"-",(D197-C197)/C197)</f>
        <v>0.33333333333333331</v>
      </c>
    </row>
    <row r="198" spans="2:5" ht="15" thickBot="1" x14ac:dyDescent="0.25">
      <c r="B198" s="4" t="s">
        <v>84</v>
      </c>
      <c r="C198" s="5">
        <v>1</v>
      </c>
      <c r="D198" s="5">
        <v>3</v>
      </c>
      <c r="E198" s="6">
        <f t="shared" si="27"/>
        <v>2</v>
      </c>
    </row>
    <row r="199" spans="2:5" ht="15" thickBot="1" x14ac:dyDescent="0.25">
      <c r="B199" s="4" t="s">
        <v>85</v>
      </c>
      <c r="C199" s="5">
        <v>13</v>
      </c>
      <c r="D199" s="5">
        <v>19</v>
      </c>
      <c r="E199" s="6">
        <f t="shared" si="27"/>
        <v>0.46153846153846156</v>
      </c>
    </row>
    <row r="200" spans="2:5" ht="15" thickBot="1" x14ac:dyDescent="0.25">
      <c r="B200" s="4" t="s">
        <v>86</v>
      </c>
      <c r="C200" s="5">
        <v>8</v>
      </c>
      <c r="D200" s="5">
        <v>13</v>
      </c>
      <c r="E200" s="6">
        <f t="shared" si="27"/>
        <v>0.625</v>
      </c>
    </row>
    <row r="206" spans="2:5" ht="42.75" customHeight="1" thickBot="1" x14ac:dyDescent="0.25">
      <c r="C206" s="8">
        <v>2017</v>
      </c>
      <c r="D206" s="8">
        <v>2018</v>
      </c>
      <c r="E206" s="8" t="s">
        <v>27</v>
      </c>
    </row>
    <row r="207" spans="2:5" ht="20.100000000000001" customHeight="1" thickBot="1" x14ac:dyDescent="0.25">
      <c r="B207" s="16" t="s">
        <v>89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90</v>
      </c>
      <c r="C208" s="5">
        <v>12</v>
      </c>
      <c r="D208" s="5">
        <v>17</v>
      </c>
      <c r="E208" s="6">
        <f t="shared" si="28"/>
        <v>0.41666666666666669</v>
      </c>
    </row>
    <row r="209" spans="2:5" ht="20.100000000000001" customHeight="1" thickBot="1" x14ac:dyDescent="0.25">
      <c r="B209" s="17" t="s">
        <v>87</v>
      </c>
      <c r="C209" s="5">
        <v>9</v>
      </c>
      <c r="D209" s="5">
        <v>13</v>
      </c>
      <c r="E209" s="6">
        <f t="shared" si="28"/>
        <v>0.44444444444444442</v>
      </c>
    </row>
    <row r="210" spans="2:5" ht="20.100000000000001" customHeight="1" thickBot="1" x14ac:dyDescent="0.25">
      <c r="B210" s="17" t="s">
        <v>88</v>
      </c>
      <c r="C210" s="5">
        <v>3</v>
      </c>
      <c r="D210" s="5">
        <v>4</v>
      </c>
      <c r="E210" s="6">
        <f t="shared" si="28"/>
        <v>0.33333333333333331</v>
      </c>
    </row>
    <row r="211" spans="2:5" ht="20.100000000000001" customHeight="1" thickBot="1" x14ac:dyDescent="0.25">
      <c r="B211" s="17" t="s">
        <v>91</v>
      </c>
      <c r="C211" s="5"/>
      <c r="D211" s="5"/>
      <c r="E211" s="6"/>
    </row>
    <row r="212" spans="2:5" ht="20.100000000000001" customHeight="1" thickBot="1" x14ac:dyDescent="0.25">
      <c r="B212" s="17" t="s">
        <v>90</v>
      </c>
      <c r="C212" s="5">
        <v>1</v>
      </c>
      <c r="D212" s="5">
        <v>2</v>
      </c>
      <c r="E212" s="6">
        <f>IF(C212=0,"-",(D212-C212)/C212)</f>
        <v>1</v>
      </c>
    </row>
    <row r="213" spans="2:5" ht="15" thickBot="1" x14ac:dyDescent="0.25">
      <c r="B213" s="17" t="s">
        <v>87</v>
      </c>
      <c r="C213" s="5">
        <v>1</v>
      </c>
      <c r="D213" s="5">
        <v>1</v>
      </c>
      <c r="E213" s="6">
        <f t="shared" ref="E213:E214" si="29">IF(C213=0,"-",(D213-C213)/C213)</f>
        <v>0</v>
      </c>
    </row>
    <row r="214" spans="2:5" ht="15" thickBot="1" x14ac:dyDescent="0.25">
      <c r="B214" s="17" t="s">
        <v>88</v>
      </c>
      <c r="C214" s="5">
        <v>0</v>
      </c>
      <c r="D214" s="5">
        <v>1</v>
      </c>
      <c r="E214" s="6" t="str">
        <f t="shared" si="29"/>
        <v>-</v>
      </c>
    </row>
    <row r="220" spans="2:5" ht="42.75" customHeight="1" thickBot="1" x14ac:dyDescent="0.25">
      <c r="C220" s="8">
        <v>2017</v>
      </c>
      <c r="D220" s="8">
        <v>2018</v>
      </c>
      <c r="E220" s="8" t="s">
        <v>27</v>
      </c>
    </row>
    <row r="221" spans="2:5" ht="15" thickBot="1" x14ac:dyDescent="0.25">
      <c r="B221" s="16" t="s">
        <v>92</v>
      </c>
      <c r="C221" s="5">
        <v>27</v>
      </c>
      <c r="D221" s="5">
        <v>22</v>
      </c>
      <c r="E221" s="6">
        <f t="shared" ref="E221:E223" si="30">IF(C221=0,"-",(D221-C221)/C221)</f>
        <v>-0.18518518518518517</v>
      </c>
    </row>
    <row r="222" spans="2:5" ht="15" thickBot="1" x14ac:dyDescent="0.25">
      <c r="B222" s="16" t="s">
        <v>93</v>
      </c>
      <c r="C222" s="5">
        <v>14</v>
      </c>
      <c r="D222" s="5">
        <v>22</v>
      </c>
      <c r="E222" s="6">
        <f t="shared" si="30"/>
        <v>0.5714285714285714</v>
      </c>
    </row>
    <row r="223" spans="2:5" ht="15" thickBot="1" x14ac:dyDescent="0.25">
      <c r="B223" s="16" t="s">
        <v>94</v>
      </c>
      <c r="C223" s="5">
        <v>15</v>
      </c>
      <c r="D223" s="5">
        <v>15</v>
      </c>
      <c r="E223" s="6">
        <f t="shared" si="30"/>
        <v>0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4:F124"/>
    <mergeCell ref="G124:J124"/>
    <mergeCell ref="K124:N124"/>
    <mergeCell ref="C139:F139"/>
    <mergeCell ref="G139:J139"/>
    <mergeCell ref="K139:N139"/>
  </mergeCells>
  <pageMargins left="0.70866141732283472" right="0.70866141732283472" top="0.74803149606299213" bottom="0.74803149606299213" header="0.31496062992125984" footer="0.31496062992125984"/>
  <pageSetup paperSize="9" scale="12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1:N228"/>
  <sheetViews>
    <sheetView workbookViewId="0">
      <selection activeCell="E15" sqref="E15"/>
    </sheetView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1" spans="2:5" ht="27" customHeight="1" x14ac:dyDescent="0.2">
      <c r="B11" s="21" t="str">
        <f>Portada!B9</f>
        <v>AÑO  2018</v>
      </c>
    </row>
    <row r="13" spans="2:5" ht="42.75" customHeight="1" thickBot="1" x14ac:dyDescent="0.25">
      <c r="C13" s="8">
        <v>2017</v>
      </c>
      <c r="D13" s="8">
        <v>2018</v>
      </c>
      <c r="E13" s="8" t="s">
        <v>27</v>
      </c>
    </row>
    <row r="14" spans="2:5" ht="20.100000000000001" customHeight="1" thickBot="1" x14ac:dyDescent="0.25">
      <c r="B14" s="4" t="s">
        <v>22</v>
      </c>
      <c r="C14" s="5">
        <v>7839</v>
      </c>
      <c r="D14" s="5">
        <v>8250</v>
      </c>
      <c r="E14" s="6">
        <f>IF(C14&gt;0,(D14-C14)/C14,"-")</f>
        <v>5.2430156907768845E-2</v>
      </c>
    </row>
    <row r="15" spans="2:5" ht="20.100000000000001" customHeight="1" thickBot="1" x14ac:dyDescent="0.25">
      <c r="B15" s="4" t="s">
        <v>17</v>
      </c>
      <c r="C15" s="5">
        <v>6443</v>
      </c>
      <c r="D15" s="5">
        <v>6345</v>
      </c>
      <c r="E15" s="6">
        <f t="shared" ref="E15:E23" si="0">IF(C15&gt;0,(D15-C15)/C15,"-")</f>
        <v>-1.521030575818718E-2</v>
      </c>
    </row>
    <row r="16" spans="2:5" ht="20.100000000000001" customHeight="1" thickBot="1" x14ac:dyDescent="0.25">
      <c r="B16" s="4" t="s">
        <v>18</v>
      </c>
      <c r="C16" s="5">
        <v>3986</v>
      </c>
      <c r="D16" s="5">
        <v>3754</v>
      </c>
      <c r="E16" s="6">
        <f t="shared" si="0"/>
        <v>-5.8203712995484193E-2</v>
      </c>
    </row>
    <row r="17" spans="2:5" ht="20.100000000000001" customHeight="1" thickBot="1" x14ac:dyDescent="0.25">
      <c r="B17" s="4" t="s">
        <v>19</v>
      </c>
      <c r="C17" s="5">
        <v>2457</v>
      </c>
      <c r="D17" s="5">
        <v>2591</v>
      </c>
      <c r="E17" s="6">
        <f t="shared" si="0"/>
        <v>5.4538054538054541E-2</v>
      </c>
    </row>
    <row r="18" spans="2:5" ht="20.100000000000001" customHeight="1" thickBot="1" x14ac:dyDescent="0.25">
      <c r="B18" s="4" t="s">
        <v>20</v>
      </c>
      <c r="C18" s="6">
        <f>C17/C15</f>
        <v>0.3813440943659786</v>
      </c>
      <c r="D18" s="6">
        <f>D17/D15</f>
        <v>0.40835303388494876</v>
      </c>
      <c r="E18" s="6">
        <f t="shared" si="0"/>
        <v>7.0825639935174892E-2</v>
      </c>
    </row>
    <row r="19" spans="2:5" ht="30" customHeight="1" thickBot="1" x14ac:dyDescent="0.25">
      <c r="B19" s="4" t="s">
        <v>23</v>
      </c>
      <c r="C19" s="5">
        <v>648</v>
      </c>
      <c r="D19" s="5">
        <v>585</v>
      </c>
      <c r="E19" s="6">
        <f t="shared" si="0"/>
        <v>-9.7222222222222224E-2</v>
      </c>
    </row>
    <row r="20" spans="2:5" ht="20.100000000000001" customHeight="1" thickBot="1" x14ac:dyDescent="0.25">
      <c r="B20" s="4" t="s">
        <v>24</v>
      </c>
      <c r="C20" s="5">
        <v>371</v>
      </c>
      <c r="D20" s="5">
        <v>375</v>
      </c>
      <c r="E20" s="6">
        <f t="shared" si="0"/>
        <v>1.078167115902965E-2</v>
      </c>
    </row>
    <row r="21" spans="2:5" ht="20.100000000000001" customHeight="1" thickBot="1" x14ac:dyDescent="0.25">
      <c r="B21" s="4" t="s">
        <v>25</v>
      </c>
      <c r="C21" s="5">
        <v>277</v>
      </c>
      <c r="D21" s="5">
        <v>210</v>
      </c>
      <c r="E21" s="6">
        <f t="shared" si="0"/>
        <v>-0.24187725631768953</v>
      </c>
    </row>
    <row r="22" spans="2:5" ht="20.100000000000001" customHeight="1" thickBot="1" x14ac:dyDescent="0.25">
      <c r="B22" s="4" t="s">
        <v>21</v>
      </c>
      <c r="C22" s="6">
        <f>C21/C19</f>
        <v>0.42746913580246915</v>
      </c>
      <c r="D22" s="6">
        <f t="shared" ref="D22" si="1">D21/D19</f>
        <v>0.35897435897435898</v>
      </c>
      <c r="E22" s="6">
        <f t="shared" si="0"/>
        <v>-0.16023326853651765</v>
      </c>
    </row>
    <row r="23" spans="2:5" ht="20.100000000000001" customHeight="1" thickBot="1" x14ac:dyDescent="0.25">
      <c r="B23" s="7" t="s">
        <v>26</v>
      </c>
      <c r="C23" s="6">
        <v>0.87775106091671373</v>
      </c>
      <c r="D23" s="6">
        <v>0.85932992580915157</v>
      </c>
      <c r="E23" s="6">
        <f t="shared" si="0"/>
        <v>-2.0986742059101955E-2</v>
      </c>
    </row>
    <row r="31" spans="2:5" ht="42.75" customHeight="1" thickBot="1" x14ac:dyDescent="0.25">
      <c r="C31" s="8">
        <v>2017</v>
      </c>
      <c r="D31" s="8">
        <v>2018</v>
      </c>
      <c r="E31" s="8" t="s">
        <v>27</v>
      </c>
    </row>
    <row r="32" spans="2:5" ht="20.100000000000001" customHeight="1" thickBot="1" x14ac:dyDescent="0.25">
      <c r="B32" s="4" t="s">
        <v>28</v>
      </c>
      <c r="C32" s="5">
        <v>1555</v>
      </c>
      <c r="D32" s="5">
        <v>1648</v>
      </c>
      <c r="E32" s="6">
        <f>IF(C32&gt;0,(D32-C32)/C32,"-")</f>
        <v>5.9807073954983921E-2</v>
      </c>
    </row>
    <row r="33" spans="2:5" ht="20.100000000000001" customHeight="1" thickBot="1" x14ac:dyDescent="0.25">
      <c r="B33" s="4" t="s">
        <v>30</v>
      </c>
      <c r="C33" s="5">
        <v>253</v>
      </c>
      <c r="D33" s="5">
        <v>0</v>
      </c>
      <c r="E33" s="6">
        <f t="shared" ref="E33:E35" si="2">IF(C33&gt;0,(D33-C33)/C33,"-")</f>
        <v>-1</v>
      </c>
    </row>
    <row r="34" spans="2:5" ht="20.100000000000001" customHeight="1" thickBot="1" x14ac:dyDescent="0.25">
      <c r="B34" s="4" t="s">
        <v>29</v>
      </c>
      <c r="C34" s="5">
        <v>1076</v>
      </c>
      <c r="D34" s="5">
        <v>1174</v>
      </c>
      <c r="E34" s="6">
        <f t="shared" si="2"/>
        <v>9.1078066914498143E-2</v>
      </c>
    </row>
    <row r="35" spans="2:5" ht="20.100000000000001" customHeight="1" thickBot="1" x14ac:dyDescent="0.25">
      <c r="B35" s="4" t="s">
        <v>31</v>
      </c>
      <c r="C35" s="5">
        <v>226</v>
      </c>
      <c r="D35" s="5">
        <v>474</v>
      </c>
      <c r="E35" s="6">
        <f t="shared" si="2"/>
        <v>1.0973451327433628</v>
      </c>
    </row>
    <row r="41" spans="2:5" ht="42.75" customHeight="1" thickBot="1" x14ac:dyDescent="0.25">
      <c r="C41" s="8">
        <v>2017</v>
      </c>
      <c r="D41" s="8">
        <v>2018</v>
      </c>
      <c r="E41" s="8" t="s">
        <v>27</v>
      </c>
    </row>
    <row r="42" spans="2:5" ht="20.100000000000001" customHeight="1" thickBot="1" x14ac:dyDescent="0.25">
      <c r="B42" s="4" t="s">
        <v>34</v>
      </c>
      <c r="C42" s="5">
        <v>1061</v>
      </c>
      <c r="D42" s="5">
        <v>1157</v>
      </c>
      <c r="E42" s="6">
        <f>IF(C42&gt;0,(D42-C42)/C42,"-")</f>
        <v>9.0480678605089543E-2</v>
      </c>
    </row>
    <row r="43" spans="2:5" ht="20.100000000000001" customHeight="1" thickBot="1" x14ac:dyDescent="0.25">
      <c r="B43" s="4" t="s">
        <v>35</v>
      </c>
      <c r="C43" s="5">
        <v>51</v>
      </c>
      <c r="D43" s="5">
        <v>51</v>
      </c>
      <c r="E43" s="6">
        <f t="shared" ref="E43:E49" si="3">IF(C43&gt;0,(D43-C43)/C43,"-")</f>
        <v>0</v>
      </c>
    </row>
    <row r="44" spans="2:5" ht="20.100000000000001" customHeight="1" thickBot="1" x14ac:dyDescent="0.25">
      <c r="B44" s="4" t="s">
        <v>32</v>
      </c>
      <c r="C44" s="5">
        <v>23</v>
      </c>
      <c r="D44" s="5">
        <v>22</v>
      </c>
      <c r="E44" s="6">
        <f t="shared" si="3"/>
        <v>-4.3478260869565216E-2</v>
      </c>
    </row>
    <row r="45" spans="2:5" ht="20.100000000000001" customHeight="1" thickBot="1" x14ac:dyDescent="0.25">
      <c r="B45" s="4" t="s">
        <v>33</v>
      </c>
      <c r="C45" s="5">
        <v>3510</v>
      </c>
      <c r="D45" s="5">
        <v>3666</v>
      </c>
      <c r="E45" s="6">
        <f t="shared" si="3"/>
        <v>4.4444444444444446E-2</v>
      </c>
    </row>
    <row r="46" spans="2:5" ht="20.100000000000001" customHeight="1" thickBot="1" x14ac:dyDescent="0.25">
      <c r="B46" s="4" t="s">
        <v>36</v>
      </c>
      <c r="C46" s="5">
        <v>841</v>
      </c>
      <c r="D46" s="5">
        <v>798</v>
      </c>
      <c r="E46" s="6">
        <f t="shared" si="3"/>
        <v>-5.1129607609988109E-2</v>
      </c>
    </row>
    <row r="47" spans="2:5" ht="20.100000000000001" customHeight="1" thickBot="1" x14ac:dyDescent="0.25">
      <c r="B47" s="4" t="s">
        <v>68</v>
      </c>
      <c r="C47" s="5">
        <v>980</v>
      </c>
      <c r="D47" s="5">
        <v>946</v>
      </c>
      <c r="E47" s="6">
        <f t="shared" si="3"/>
        <v>-3.4693877551020408E-2</v>
      </c>
    </row>
    <row r="48" spans="2:5" ht="20.100000000000001" customHeight="1" collapsed="1" thickBot="1" x14ac:dyDescent="0.25">
      <c r="B48" s="4" t="s">
        <v>37</v>
      </c>
      <c r="C48" s="6">
        <f>C42/(C42+C43)</f>
        <v>0.95413669064748197</v>
      </c>
      <c r="D48" s="6">
        <f>D42/(D42+D43)</f>
        <v>0.95778145695364236</v>
      </c>
      <c r="E48" s="6">
        <f t="shared" si="3"/>
        <v>3.8199624245526492E-3</v>
      </c>
    </row>
    <row r="49" spans="2:5" ht="20.100000000000001" customHeight="1" thickBot="1" x14ac:dyDescent="0.25">
      <c r="B49" s="4" t="s">
        <v>38</v>
      </c>
      <c r="C49" s="6">
        <f>C45/(C44+C45)</f>
        <v>0.99348995188225309</v>
      </c>
      <c r="D49" s="6">
        <f t="shared" ref="D49" si="4">D45/(D44+D45)</f>
        <v>0.9940347071583514</v>
      </c>
      <c r="E49" s="6">
        <f t="shared" si="3"/>
        <v>5.4832489756562967E-4</v>
      </c>
    </row>
    <row r="55" spans="2:5" ht="42.75" customHeight="1" thickBot="1" x14ac:dyDescent="0.25">
      <c r="C55" s="8">
        <v>2017</v>
      </c>
      <c r="D55" s="8">
        <v>2018</v>
      </c>
      <c r="E55" s="8" t="s">
        <v>27</v>
      </c>
    </row>
    <row r="56" spans="2:5" ht="20.100000000000001" customHeight="1" thickBot="1" x14ac:dyDescent="0.25">
      <c r="B56" s="4" t="s">
        <v>39</v>
      </c>
      <c r="C56" s="5">
        <v>1127</v>
      </c>
      <c r="D56" s="5">
        <v>1210</v>
      </c>
      <c r="E56" s="6">
        <f>IF(C56&gt;0,(D56-C56)/C56,"-")</f>
        <v>7.3646850044365567E-2</v>
      </c>
    </row>
    <row r="57" spans="2:5" ht="20.100000000000001" customHeight="1" thickBot="1" x14ac:dyDescent="0.25">
      <c r="B57" s="4" t="s">
        <v>42</v>
      </c>
      <c r="C57" s="5">
        <v>674</v>
      </c>
      <c r="D57" s="5">
        <v>680</v>
      </c>
      <c r="E57" s="6">
        <f t="shared" ref="E57:E61" si="5">IF(C57&gt;0,(D57-C57)/C57,"-")</f>
        <v>8.9020771513353119E-3</v>
      </c>
    </row>
    <row r="58" spans="2:5" ht="20.100000000000001" customHeight="1" thickBot="1" x14ac:dyDescent="0.25">
      <c r="B58" s="4" t="s">
        <v>43</v>
      </c>
      <c r="C58" s="5">
        <v>387</v>
      </c>
      <c r="D58" s="5">
        <v>479</v>
      </c>
      <c r="E58" s="6">
        <f t="shared" si="5"/>
        <v>0.23772609819121446</v>
      </c>
    </row>
    <row r="59" spans="2:5" ht="20.100000000000001" customHeight="1" collapsed="1" thickBot="1" x14ac:dyDescent="0.25">
      <c r="B59" s="4" t="s">
        <v>99</v>
      </c>
      <c r="C59" s="6">
        <f>(C57+C58)/C56</f>
        <v>0.94143744454303457</v>
      </c>
      <c r="D59" s="6">
        <f>(D57+D58)/D56</f>
        <v>0.95785123966942154</v>
      </c>
      <c r="E59" s="6">
        <f t="shared" si="5"/>
        <v>1.7434822909932243E-2</v>
      </c>
    </row>
    <row r="60" spans="2:5" ht="20.100000000000001" customHeight="1" thickBot="1" x14ac:dyDescent="0.25">
      <c r="B60" s="4" t="s">
        <v>40</v>
      </c>
      <c r="C60" s="6">
        <v>0.92837465564738297</v>
      </c>
      <c r="D60" s="6">
        <v>0.94839609483960952</v>
      </c>
      <c r="E60" s="6">
        <f t="shared" si="5"/>
        <v>2.1566119960766274E-2</v>
      </c>
    </row>
    <row r="61" spans="2:5" ht="20.100000000000001" customHeight="1" thickBot="1" x14ac:dyDescent="0.25">
      <c r="B61" s="4" t="s">
        <v>41</v>
      </c>
      <c r="C61" s="6">
        <v>0.96508728179551118</v>
      </c>
      <c r="D61" s="6">
        <v>0.97160243407707914</v>
      </c>
      <c r="E61" s="6">
        <f t="shared" si="5"/>
        <v>6.7508425449838549E-3</v>
      </c>
    </row>
    <row r="62" spans="2:5" ht="15" thickBot="1" x14ac:dyDescent="0.25">
      <c r="E62" s="6"/>
    </row>
    <row r="67" spans="2:10" ht="42.75" customHeight="1" thickBot="1" x14ac:dyDescent="0.25">
      <c r="C67" s="8">
        <v>2017</v>
      </c>
      <c r="D67" s="8">
        <v>2018</v>
      </c>
      <c r="E67" s="8" t="s">
        <v>27</v>
      </c>
    </row>
    <row r="68" spans="2:10" ht="20.100000000000001" customHeight="1" thickBot="1" x14ac:dyDescent="0.25">
      <c r="B68" s="4" t="s">
        <v>45</v>
      </c>
      <c r="C68" s="5">
        <v>7879</v>
      </c>
      <c r="D68" s="5">
        <v>8206</v>
      </c>
      <c r="E68" s="6">
        <f>IF(C68&gt;0,(D68-C68)/C68,"-")</f>
        <v>4.1502728772686889E-2</v>
      </c>
    </row>
    <row r="69" spans="2:10" ht="20.100000000000001" customHeight="1" thickBot="1" x14ac:dyDescent="0.25">
      <c r="B69" s="4" t="s">
        <v>46</v>
      </c>
      <c r="C69" s="5">
        <v>2413</v>
      </c>
      <c r="D69" s="5">
        <v>2631</v>
      </c>
      <c r="E69" s="6">
        <f t="shared" ref="E69:E75" si="6">IF(C69&gt;0,(D69-C69)/C69,"-")</f>
        <v>9.0343970161624529E-2</v>
      </c>
    </row>
    <row r="70" spans="2:10" ht="20.100000000000001" customHeight="1" thickBot="1" x14ac:dyDescent="0.25">
      <c r="B70" s="4" t="s">
        <v>44</v>
      </c>
      <c r="C70" s="5">
        <v>9</v>
      </c>
      <c r="D70" s="5">
        <v>10</v>
      </c>
      <c r="E70" s="6">
        <f t="shared" si="6"/>
        <v>0.1111111111111111</v>
      </c>
    </row>
    <row r="71" spans="2:10" ht="20.100000000000001" customHeight="1" thickBot="1" x14ac:dyDescent="0.25">
      <c r="B71" s="4" t="s">
        <v>47</v>
      </c>
      <c r="C71" s="5">
        <v>4294</v>
      </c>
      <c r="D71" s="5">
        <v>4428</v>
      </c>
      <c r="E71" s="6">
        <f t="shared" si="6"/>
        <v>3.12063344201211E-2</v>
      </c>
    </row>
    <row r="72" spans="2:10" ht="20.100000000000001" customHeight="1" thickBot="1" x14ac:dyDescent="0.25">
      <c r="B72" s="4" t="s">
        <v>48</v>
      </c>
      <c r="C72" s="5">
        <v>923</v>
      </c>
      <c r="D72" s="5">
        <v>894</v>
      </c>
      <c r="E72" s="6">
        <f t="shared" si="6"/>
        <v>-3.1419284940411699E-2</v>
      </c>
    </row>
    <row r="73" spans="2:10" ht="20.100000000000001" customHeight="1" thickBot="1" x14ac:dyDescent="0.25">
      <c r="B73" s="4" t="s">
        <v>49</v>
      </c>
      <c r="C73" s="5">
        <v>238</v>
      </c>
      <c r="D73" s="5">
        <v>241</v>
      </c>
      <c r="E73" s="6">
        <f t="shared" si="6"/>
        <v>1.2605042016806723E-2</v>
      </c>
    </row>
    <row r="74" spans="2:10" ht="20.100000000000001" customHeight="1" thickBot="1" x14ac:dyDescent="0.25">
      <c r="B74" s="4" t="s">
        <v>50</v>
      </c>
      <c r="C74" s="5">
        <v>0</v>
      </c>
      <c r="D74" s="5">
        <v>0</v>
      </c>
      <c r="E74" s="6" t="str">
        <f t="shared" si="6"/>
        <v>-</v>
      </c>
    </row>
    <row r="75" spans="2:10" ht="20.100000000000001" customHeight="1" thickBot="1" x14ac:dyDescent="0.25">
      <c r="B75" s="4" t="s">
        <v>51</v>
      </c>
      <c r="C75" s="5">
        <v>0</v>
      </c>
      <c r="D75" s="5">
        <v>2</v>
      </c>
      <c r="E75" s="6" t="str">
        <f t="shared" si="6"/>
        <v>-</v>
      </c>
    </row>
    <row r="76" spans="2:10" x14ac:dyDescent="0.2">
      <c r="B76" s="9"/>
      <c r="C76" s="9"/>
      <c r="D76" s="9"/>
      <c r="E76" s="9"/>
      <c r="F76" s="9"/>
      <c r="G76" s="9"/>
      <c r="H76" s="9"/>
      <c r="I76" s="9"/>
      <c r="J76" s="9"/>
    </row>
    <row r="77" spans="2:10" x14ac:dyDescent="0.2">
      <c r="B77" s="9"/>
      <c r="C77" s="9"/>
      <c r="D77" s="9"/>
      <c r="E77" s="9"/>
      <c r="F77" s="9"/>
      <c r="G77" s="9"/>
      <c r="H77" s="9"/>
      <c r="I77" s="9"/>
      <c r="J77" s="9"/>
    </row>
    <row r="87" spans="2:5" ht="42.75" customHeight="1" thickBot="1" x14ac:dyDescent="0.25">
      <c r="C87" s="8">
        <v>2017</v>
      </c>
      <c r="D87" s="8">
        <v>2018</v>
      </c>
      <c r="E87" s="8" t="s">
        <v>27</v>
      </c>
    </row>
    <row r="88" spans="2:5" ht="29.25" thickBot="1" x14ac:dyDescent="0.25">
      <c r="B88" s="4" t="s">
        <v>52</v>
      </c>
      <c r="C88" s="5">
        <v>338</v>
      </c>
      <c r="D88" s="5">
        <v>299</v>
      </c>
      <c r="E88" s="6">
        <f>IF(C88&gt;0,(D88-C88)/C88,"-")</f>
        <v>-0.11538461538461539</v>
      </c>
    </row>
    <row r="89" spans="2:5" ht="29.25" thickBot="1" x14ac:dyDescent="0.25">
      <c r="B89" s="4" t="s">
        <v>53</v>
      </c>
      <c r="C89" s="5">
        <v>176</v>
      </c>
      <c r="D89" s="5">
        <v>149</v>
      </c>
      <c r="E89" s="6">
        <f t="shared" ref="E89:E91" si="7">IF(C89&gt;0,(D89-C89)/C89,"-")</f>
        <v>-0.15340909090909091</v>
      </c>
    </row>
    <row r="90" spans="2:5" ht="29.25" customHeight="1" thickBot="1" x14ac:dyDescent="0.25">
      <c r="B90" s="4" t="s">
        <v>54</v>
      </c>
      <c r="C90" s="5">
        <v>316</v>
      </c>
      <c r="D90" s="5">
        <v>361</v>
      </c>
      <c r="E90" s="6">
        <f t="shared" si="7"/>
        <v>0.14240506329113925</v>
      </c>
    </row>
    <row r="91" spans="2:5" ht="29.25" customHeight="1" thickBot="1" x14ac:dyDescent="0.25">
      <c r="B91" s="4" t="s">
        <v>55</v>
      </c>
      <c r="C91" s="6">
        <f>(C88+C89)/(C88+C89+C90)</f>
        <v>0.61927710843373496</v>
      </c>
      <c r="D91" s="6">
        <f>(D88+D89)/(D88+D89+D90)</f>
        <v>0.553770086526576</v>
      </c>
      <c r="E91" s="6">
        <f t="shared" si="7"/>
        <v>-0.10577982136759131</v>
      </c>
    </row>
    <row r="97" spans="2:5" ht="42.75" customHeight="1" thickBot="1" x14ac:dyDescent="0.25">
      <c r="C97" s="8">
        <v>2017</v>
      </c>
      <c r="D97" s="8">
        <v>2018</v>
      </c>
      <c r="E97" s="8" t="s">
        <v>27</v>
      </c>
    </row>
    <row r="98" spans="2:5" ht="20.100000000000001" customHeight="1" thickBot="1" x14ac:dyDescent="0.25">
      <c r="B98" s="4" t="s">
        <v>39</v>
      </c>
      <c r="C98" s="5">
        <v>834</v>
      </c>
      <c r="D98" s="5">
        <v>818</v>
      </c>
      <c r="E98" s="6">
        <f>IF(C98&gt;0,(D98-C98)/C98,"-")</f>
        <v>-1.9184652278177457E-2</v>
      </c>
    </row>
    <row r="99" spans="2:5" ht="20.100000000000001" customHeight="1" thickBot="1" x14ac:dyDescent="0.25">
      <c r="B99" s="4" t="s">
        <v>42</v>
      </c>
      <c r="C99" s="5">
        <v>313</v>
      </c>
      <c r="D99" s="5">
        <v>281</v>
      </c>
      <c r="E99" s="6">
        <f t="shared" ref="E99:E103" si="8">IF(C99&gt;0,(D99-C99)/C99,"-")</f>
        <v>-0.10223642172523961</v>
      </c>
    </row>
    <row r="100" spans="2:5" ht="20.100000000000001" customHeight="1" thickBot="1" x14ac:dyDescent="0.25">
      <c r="B100" s="4" t="s">
        <v>43</v>
      </c>
      <c r="C100" s="5">
        <v>201</v>
      </c>
      <c r="D100" s="5">
        <v>169</v>
      </c>
      <c r="E100" s="6">
        <f t="shared" si="8"/>
        <v>-0.15920398009950248</v>
      </c>
    </row>
    <row r="101" spans="2:5" ht="20.100000000000001" customHeight="1" thickBot="1" x14ac:dyDescent="0.25">
      <c r="B101" s="4" t="s">
        <v>99</v>
      </c>
      <c r="C101" s="6">
        <f>(C99+C100)/C98</f>
        <v>0.61630695443645089</v>
      </c>
      <c r="D101" s="6">
        <f>(D99+D100)/D98</f>
        <v>0.55012224938875309</v>
      </c>
      <c r="E101" s="6">
        <f t="shared" si="8"/>
        <v>-0.10738919068050576</v>
      </c>
    </row>
    <row r="102" spans="2:5" ht="20.100000000000001" customHeight="1" thickBot="1" x14ac:dyDescent="0.25">
      <c r="B102" s="4" t="s">
        <v>40</v>
      </c>
      <c r="C102" s="6">
        <v>0.60776699029126213</v>
      </c>
      <c r="D102" s="6">
        <v>0.56997971602434072</v>
      </c>
      <c r="E102" s="6">
        <f t="shared" si="8"/>
        <v>-6.2173949672410626E-2</v>
      </c>
    </row>
    <row r="103" spans="2:5" ht="20.100000000000001" customHeight="1" thickBot="1" x14ac:dyDescent="0.25">
      <c r="B103" s="4" t="s">
        <v>41</v>
      </c>
      <c r="C103" s="6">
        <v>0.63009404388714729</v>
      </c>
      <c r="D103" s="6">
        <v>0.52</v>
      </c>
      <c r="E103" s="6">
        <f t="shared" si="8"/>
        <v>-0.17472636815920389</v>
      </c>
    </row>
    <row r="109" spans="2:5" ht="42.75" customHeight="1" thickBot="1" x14ac:dyDescent="0.25">
      <c r="C109" s="8">
        <v>2017</v>
      </c>
      <c r="D109" s="8">
        <v>2018</v>
      </c>
      <c r="E109" s="8" t="s">
        <v>27</v>
      </c>
    </row>
    <row r="110" spans="2:5" ht="15" thickBot="1" x14ac:dyDescent="0.25">
      <c r="B110" s="4" t="s">
        <v>56</v>
      </c>
      <c r="C110" s="5">
        <v>916</v>
      </c>
      <c r="D110" s="5">
        <v>769</v>
      </c>
      <c r="E110" s="6">
        <f>IF(C110&gt;0,(D110-C110)/C110,"-")</f>
        <v>-0.16048034934497818</v>
      </c>
    </row>
    <row r="111" spans="2:5" ht="15" thickBot="1" x14ac:dyDescent="0.25">
      <c r="B111" s="4" t="s">
        <v>57</v>
      </c>
      <c r="C111" s="5">
        <v>407</v>
      </c>
      <c r="D111" s="5">
        <v>278</v>
      </c>
      <c r="E111" s="6">
        <f t="shared" ref="E111:E112" si="9">IF(C111&gt;0,(D111-C111)/C111,"-")</f>
        <v>-0.31695331695331697</v>
      </c>
    </row>
    <row r="112" spans="2:5" ht="15" thickBot="1" x14ac:dyDescent="0.25">
      <c r="B112" s="4" t="s">
        <v>58</v>
      </c>
      <c r="C112" s="5">
        <v>509</v>
      </c>
      <c r="D112" s="5">
        <v>491</v>
      </c>
      <c r="E112" s="6">
        <f t="shared" si="9"/>
        <v>-3.536345776031434E-2</v>
      </c>
    </row>
    <row r="113" spans="2:14" x14ac:dyDescent="0.2">
      <c r="B113" s="9"/>
      <c r="C113" s="9"/>
      <c r="D113" s="9"/>
      <c r="E113" s="9"/>
      <c r="F113" s="9"/>
      <c r="G113" s="9"/>
      <c r="H113" s="9"/>
      <c r="I113" s="9"/>
      <c r="J113" s="9"/>
    </row>
    <row r="114" spans="2:14" x14ac:dyDescent="0.2">
      <c r="B114" s="9"/>
      <c r="C114" s="9"/>
      <c r="D114" s="9"/>
      <c r="E114" s="9"/>
      <c r="F114" s="9"/>
      <c r="G114" s="9"/>
      <c r="H114" s="9"/>
      <c r="I114" s="9"/>
      <c r="J114" s="9"/>
    </row>
    <row r="124" spans="2:14" ht="26.25" customHeight="1" x14ac:dyDescent="0.2">
      <c r="C124" s="26">
        <v>2017</v>
      </c>
      <c r="D124" s="26"/>
      <c r="E124" s="26"/>
      <c r="F124" s="27"/>
      <c r="G124" s="28">
        <v>2018</v>
      </c>
      <c r="H124" s="26"/>
      <c r="I124" s="26"/>
      <c r="J124" s="27"/>
      <c r="K124" s="29" t="s">
        <v>59</v>
      </c>
      <c r="L124" s="30"/>
      <c r="M124" s="30"/>
      <c r="N124" s="30"/>
    </row>
    <row r="125" spans="2:14" ht="29.25" customHeight="1" thickBot="1" x14ac:dyDescent="0.25">
      <c r="C125" s="11" t="s">
        <v>60</v>
      </c>
      <c r="D125" s="12" t="s">
        <v>61</v>
      </c>
      <c r="E125" s="12" t="s">
        <v>62</v>
      </c>
      <c r="F125" s="12" t="s">
        <v>63</v>
      </c>
      <c r="G125" s="11" t="s">
        <v>60</v>
      </c>
      <c r="H125" s="12" t="s">
        <v>61</v>
      </c>
      <c r="I125" s="12" t="s">
        <v>62</v>
      </c>
      <c r="J125" s="12" t="s">
        <v>63</v>
      </c>
      <c r="K125" s="11" t="s">
        <v>60</v>
      </c>
      <c r="L125" s="12" t="s">
        <v>61</v>
      </c>
      <c r="M125" s="12" t="s">
        <v>62</v>
      </c>
      <c r="N125" s="12" t="s">
        <v>63</v>
      </c>
    </row>
    <row r="126" spans="2:14" ht="15" thickBot="1" x14ac:dyDescent="0.25">
      <c r="B126" s="4" t="s">
        <v>64</v>
      </c>
      <c r="C126" s="10">
        <v>6</v>
      </c>
      <c r="D126" s="10">
        <v>4</v>
      </c>
      <c r="E126" s="10">
        <v>1</v>
      </c>
      <c r="F126" s="10">
        <v>11</v>
      </c>
      <c r="G126" s="10">
        <v>7</v>
      </c>
      <c r="H126" s="10">
        <v>1</v>
      </c>
      <c r="I126" s="10">
        <v>0</v>
      </c>
      <c r="J126" s="10">
        <v>8</v>
      </c>
      <c r="K126" s="6">
        <f>IF(C126=0,"-",(G126-C126)/C126)</f>
        <v>0.16666666666666666</v>
      </c>
      <c r="L126" s="6">
        <f t="shared" ref="L126:N131" si="10">IF(D126=0,"-",(H126-D126)/D126)</f>
        <v>-0.75</v>
      </c>
      <c r="M126" s="6">
        <f t="shared" si="10"/>
        <v>-1</v>
      </c>
      <c r="N126" s="6">
        <f t="shared" si="10"/>
        <v>-0.27272727272727271</v>
      </c>
    </row>
    <row r="127" spans="2:14" ht="15" thickBot="1" x14ac:dyDescent="0.25">
      <c r="B127" s="4" t="s">
        <v>65</v>
      </c>
      <c r="C127" s="10">
        <v>0</v>
      </c>
      <c r="D127" s="10">
        <v>0</v>
      </c>
      <c r="E127" s="10">
        <v>0</v>
      </c>
      <c r="F127" s="10">
        <v>0</v>
      </c>
      <c r="G127" s="10">
        <v>0</v>
      </c>
      <c r="H127" s="10">
        <v>1</v>
      </c>
      <c r="I127" s="10">
        <v>0</v>
      </c>
      <c r="J127" s="10">
        <v>1</v>
      </c>
      <c r="K127" s="6" t="str">
        <f t="shared" ref="K127:K131" si="11">IF(C127=0,"-",(G127-C127)/C127)</f>
        <v>-</v>
      </c>
      <c r="L127" s="6" t="str">
        <f t="shared" si="10"/>
        <v>-</v>
      </c>
      <c r="M127" s="6" t="str">
        <f t="shared" si="10"/>
        <v>-</v>
      </c>
      <c r="N127" s="6" t="str">
        <f t="shared" si="10"/>
        <v>-</v>
      </c>
    </row>
    <row r="128" spans="2:14" ht="15" thickBot="1" x14ac:dyDescent="0.25">
      <c r="B128" s="4" t="s">
        <v>66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6" t="str">
        <f t="shared" si="11"/>
        <v>-</v>
      </c>
      <c r="L128" s="6" t="str">
        <f t="shared" si="10"/>
        <v>-</v>
      </c>
      <c r="M128" s="6" t="str">
        <f t="shared" si="10"/>
        <v>-</v>
      </c>
      <c r="N128" s="6" t="str">
        <f t="shared" si="10"/>
        <v>-</v>
      </c>
    </row>
    <row r="129" spans="2:14" ht="15" thickBot="1" x14ac:dyDescent="0.25">
      <c r="B129" s="7" t="s">
        <v>67</v>
      </c>
      <c r="C129" s="10">
        <v>0</v>
      </c>
      <c r="D129" s="10">
        <v>0</v>
      </c>
      <c r="E129" s="10">
        <v>0</v>
      </c>
      <c r="F129" s="10">
        <v>0</v>
      </c>
      <c r="G129" s="10">
        <v>1</v>
      </c>
      <c r="H129" s="10">
        <v>0</v>
      </c>
      <c r="I129" s="10">
        <v>0</v>
      </c>
      <c r="J129" s="10">
        <v>1</v>
      </c>
      <c r="K129" s="6" t="str">
        <f t="shared" si="11"/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68</v>
      </c>
      <c r="C130" s="10">
        <v>0</v>
      </c>
      <c r="D130" s="10">
        <v>0</v>
      </c>
      <c r="E130" s="10">
        <v>0</v>
      </c>
      <c r="F130" s="10">
        <v>0</v>
      </c>
      <c r="G130" s="10">
        <v>1</v>
      </c>
      <c r="H130" s="10">
        <v>0</v>
      </c>
      <c r="I130" s="10">
        <v>0</v>
      </c>
      <c r="J130" s="10">
        <v>1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4" t="s">
        <v>69</v>
      </c>
      <c r="C131" s="10">
        <v>6</v>
      </c>
      <c r="D131" s="10">
        <v>4</v>
      </c>
      <c r="E131" s="10">
        <v>1</v>
      </c>
      <c r="F131" s="10">
        <v>11</v>
      </c>
      <c r="G131" s="10">
        <v>9</v>
      </c>
      <c r="H131" s="10">
        <v>2</v>
      </c>
      <c r="I131" s="10">
        <v>0</v>
      </c>
      <c r="J131" s="10">
        <v>11</v>
      </c>
      <c r="K131" s="6">
        <f t="shared" si="11"/>
        <v>0.5</v>
      </c>
      <c r="L131" s="6">
        <f t="shared" si="10"/>
        <v>-0.5</v>
      </c>
      <c r="M131" s="6">
        <f t="shared" si="10"/>
        <v>-1</v>
      </c>
      <c r="N131" s="6">
        <f t="shared" si="10"/>
        <v>0</v>
      </c>
    </row>
    <row r="132" spans="2:14" ht="15" thickBot="1" x14ac:dyDescent="0.25">
      <c r="B132" s="4" t="s">
        <v>37</v>
      </c>
      <c r="C132" s="6">
        <f>IF(C126=0,"-",C126/(C126+C127))</f>
        <v>1</v>
      </c>
      <c r="D132" s="6">
        <f>IF(D126=0,"-",D126/(D126+D127))</f>
        <v>1</v>
      </c>
      <c r="E132" s="6">
        <f t="shared" ref="E132:J132" si="12">IF(E126=0,"-",E126/(E126+E127))</f>
        <v>1</v>
      </c>
      <c r="F132" s="6">
        <f t="shared" si="12"/>
        <v>1</v>
      </c>
      <c r="G132" s="6">
        <f t="shared" si="12"/>
        <v>1</v>
      </c>
      <c r="H132" s="6">
        <f t="shared" si="12"/>
        <v>0.5</v>
      </c>
      <c r="I132" s="6" t="str">
        <f t="shared" si="12"/>
        <v>-</v>
      </c>
      <c r="J132" s="6">
        <f t="shared" si="12"/>
        <v>0.88888888888888884</v>
      </c>
      <c r="K132" s="6">
        <f>IF(OR(C132="-",G132="-"),"-",(G132-C132)/C132)</f>
        <v>0</v>
      </c>
      <c r="L132" s="6">
        <f t="shared" ref="L132:N133" si="13">IF(OR(D132="-",H132="-"),"-",(H132-D132)/D132)</f>
        <v>-0.5</v>
      </c>
      <c r="M132" s="6" t="str">
        <f t="shared" si="13"/>
        <v>-</v>
      </c>
      <c r="N132" s="6">
        <f t="shared" si="13"/>
        <v>-0.11111111111111116</v>
      </c>
    </row>
    <row r="133" spans="2:14" ht="15" thickBot="1" x14ac:dyDescent="0.25">
      <c r="B133" s="4" t="s">
        <v>38</v>
      </c>
      <c r="C133" s="6" t="str">
        <f>IF(C129=0,"-",C129/(C128+C129))</f>
        <v>-</v>
      </c>
      <c r="D133" s="6" t="str">
        <f t="shared" ref="D133:J133" si="14">IF(D129=0,"-",D129/(D128+D129))</f>
        <v>-</v>
      </c>
      <c r="E133" s="6" t="str">
        <f t="shared" si="14"/>
        <v>-</v>
      </c>
      <c r="F133" s="6" t="str">
        <f t="shared" si="14"/>
        <v>-</v>
      </c>
      <c r="G133" s="6">
        <f t="shared" si="14"/>
        <v>1</v>
      </c>
      <c r="H133" s="6" t="str">
        <f t="shared" si="14"/>
        <v>-</v>
      </c>
      <c r="I133" s="6" t="str">
        <f t="shared" si="14"/>
        <v>-</v>
      </c>
      <c r="J133" s="6">
        <f t="shared" si="14"/>
        <v>1</v>
      </c>
      <c r="K133" s="6" t="str">
        <f>IF(OR(C133="-",G133="-"),"-",(G133-C133)/C133)</f>
        <v>-</v>
      </c>
      <c r="L133" s="6" t="str">
        <f t="shared" si="13"/>
        <v>-</v>
      </c>
      <c r="M133" s="6" t="str">
        <f t="shared" si="13"/>
        <v>-</v>
      </c>
      <c r="N133" s="6" t="str">
        <f t="shared" si="13"/>
        <v>-</v>
      </c>
    </row>
    <row r="134" spans="2:14" x14ac:dyDescent="0.2">
      <c r="C134" s="13"/>
    </row>
    <row r="135" spans="2:14" x14ac:dyDescent="0.2">
      <c r="C135" s="13"/>
      <c r="M135" s="14"/>
    </row>
    <row r="136" spans="2:14" x14ac:dyDescent="0.2">
      <c r="C136" s="13"/>
    </row>
    <row r="139" spans="2:14" ht="29.25" customHeight="1" x14ac:dyDescent="0.2">
      <c r="C139" s="26">
        <v>2017</v>
      </c>
      <c r="D139" s="26"/>
      <c r="E139" s="26"/>
      <c r="F139" s="27"/>
      <c r="G139" s="28">
        <v>2018</v>
      </c>
      <c r="H139" s="26"/>
      <c r="I139" s="26"/>
      <c r="J139" s="27"/>
      <c r="K139" s="29" t="s">
        <v>59</v>
      </c>
      <c r="L139" s="30"/>
      <c r="M139" s="30"/>
      <c r="N139" s="30"/>
    </row>
    <row r="140" spans="2:14" ht="57.75" customHeight="1" thickBot="1" x14ac:dyDescent="0.25">
      <c r="C140" s="12" t="s">
        <v>61</v>
      </c>
      <c r="D140" s="12" t="s">
        <v>71</v>
      </c>
      <c r="E140" s="12" t="s">
        <v>70</v>
      </c>
      <c r="F140" s="12" t="s">
        <v>63</v>
      </c>
      <c r="G140" s="12" t="s">
        <v>61</v>
      </c>
      <c r="H140" s="12" t="s">
        <v>71</v>
      </c>
      <c r="I140" s="12" t="s">
        <v>70</v>
      </c>
      <c r="J140" s="12" t="s">
        <v>63</v>
      </c>
      <c r="K140" s="12" t="s">
        <v>61</v>
      </c>
      <c r="L140" s="12" t="s">
        <v>71</v>
      </c>
      <c r="M140" s="12" t="s">
        <v>70</v>
      </c>
      <c r="N140" s="12" t="s">
        <v>63</v>
      </c>
    </row>
    <row r="141" spans="2:14" ht="15" thickBot="1" x14ac:dyDescent="0.25">
      <c r="B141" s="4" t="s">
        <v>72</v>
      </c>
      <c r="C141" s="10">
        <v>0</v>
      </c>
      <c r="D141" s="10">
        <v>0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6" t="str">
        <f>IF(C141=0,"-",(G141-C141)/C141)</f>
        <v>-</v>
      </c>
      <c r="L141" s="6" t="str">
        <f t="shared" ref="L141:N145" si="15">IF(D141=0,"-",(H141-D141)/D141)</f>
        <v>-</v>
      </c>
      <c r="M141" s="6" t="str">
        <f t="shared" si="15"/>
        <v>-</v>
      </c>
      <c r="N141" s="6" t="str">
        <f t="shared" si="15"/>
        <v>-</v>
      </c>
    </row>
    <row r="142" spans="2:14" ht="15" thickBot="1" x14ac:dyDescent="0.25">
      <c r="B142" s="4" t="s">
        <v>73</v>
      </c>
      <c r="C142" s="10">
        <v>14</v>
      </c>
      <c r="D142" s="10">
        <v>0</v>
      </c>
      <c r="E142" s="10">
        <v>3</v>
      </c>
      <c r="F142" s="10">
        <v>17</v>
      </c>
      <c r="G142" s="10">
        <v>9</v>
      </c>
      <c r="H142" s="10">
        <v>0</v>
      </c>
      <c r="I142" s="10">
        <v>0</v>
      </c>
      <c r="J142" s="10">
        <v>9</v>
      </c>
      <c r="K142" s="6">
        <f t="shared" ref="K142:K145" si="16">IF(C142=0,"-",(G142-C142)/C142)</f>
        <v>-0.35714285714285715</v>
      </c>
      <c r="L142" s="6" t="str">
        <f t="shared" si="15"/>
        <v>-</v>
      </c>
      <c r="M142" s="6">
        <f t="shared" si="15"/>
        <v>-1</v>
      </c>
      <c r="N142" s="6">
        <f t="shared" si="15"/>
        <v>-0.47058823529411764</v>
      </c>
    </row>
    <row r="143" spans="2:14" ht="15" thickBot="1" x14ac:dyDescent="0.25">
      <c r="B143" s="4" t="s">
        <v>74</v>
      </c>
      <c r="C143" s="10">
        <v>118</v>
      </c>
      <c r="D143" s="10">
        <v>0</v>
      </c>
      <c r="E143" s="10">
        <v>5</v>
      </c>
      <c r="F143" s="10">
        <v>123</v>
      </c>
      <c r="G143" s="10">
        <v>113</v>
      </c>
      <c r="H143" s="10">
        <v>0</v>
      </c>
      <c r="I143" s="10">
        <v>6</v>
      </c>
      <c r="J143" s="10">
        <v>119</v>
      </c>
      <c r="K143" s="6">
        <f t="shared" si="16"/>
        <v>-4.2372881355932202E-2</v>
      </c>
      <c r="L143" s="6" t="str">
        <f t="shared" si="15"/>
        <v>-</v>
      </c>
      <c r="M143" s="6">
        <f t="shared" si="15"/>
        <v>0.2</v>
      </c>
      <c r="N143" s="6">
        <f t="shared" si="15"/>
        <v>-3.2520325203252036E-2</v>
      </c>
    </row>
    <row r="144" spans="2:14" ht="15" thickBot="1" x14ac:dyDescent="0.25">
      <c r="B144" s="4" t="s">
        <v>75</v>
      </c>
      <c r="C144" s="10">
        <v>35</v>
      </c>
      <c r="D144" s="10">
        <v>0</v>
      </c>
      <c r="E144" s="10">
        <v>3</v>
      </c>
      <c r="F144" s="10">
        <v>38</v>
      </c>
      <c r="G144" s="10">
        <v>39</v>
      </c>
      <c r="H144" s="10">
        <v>0</v>
      </c>
      <c r="I144" s="10">
        <v>4</v>
      </c>
      <c r="J144" s="10">
        <v>43</v>
      </c>
      <c r="K144" s="6">
        <f t="shared" si="16"/>
        <v>0.11428571428571428</v>
      </c>
      <c r="L144" s="6" t="str">
        <f t="shared" si="15"/>
        <v>-</v>
      </c>
      <c r="M144" s="6">
        <f t="shared" si="15"/>
        <v>0.33333333333333331</v>
      </c>
      <c r="N144" s="6">
        <f t="shared" si="15"/>
        <v>0.13157894736842105</v>
      </c>
    </row>
    <row r="145" spans="2:14" ht="15" thickBot="1" x14ac:dyDescent="0.25">
      <c r="B145" s="4" t="s">
        <v>76</v>
      </c>
      <c r="C145" s="10">
        <v>1</v>
      </c>
      <c r="D145" s="10">
        <v>0</v>
      </c>
      <c r="E145" s="10">
        <v>0</v>
      </c>
      <c r="F145" s="10">
        <v>1</v>
      </c>
      <c r="G145" s="10">
        <v>0</v>
      </c>
      <c r="H145" s="10">
        <v>0</v>
      </c>
      <c r="I145" s="10">
        <v>0</v>
      </c>
      <c r="J145" s="10">
        <v>0</v>
      </c>
      <c r="K145" s="6">
        <f t="shared" si="16"/>
        <v>-1</v>
      </c>
      <c r="L145" s="6" t="str">
        <f t="shared" si="15"/>
        <v>-</v>
      </c>
      <c r="M145" s="6" t="str">
        <f t="shared" si="15"/>
        <v>-</v>
      </c>
      <c r="N145" s="6">
        <f t="shared" si="15"/>
        <v>-1</v>
      </c>
    </row>
    <row r="146" spans="2:14" ht="15" thickBot="1" x14ac:dyDescent="0.25">
      <c r="B146" s="7" t="s">
        <v>69</v>
      </c>
      <c r="C146" s="10">
        <v>168</v>
      </c>
      <c r="D146" s="10">
        <v>0</v>
      </c>
      <c r="E146" s="10">
        <v>11</v>
      </c>
      <c r="F146" s="10">
        <v>179</v>
      </c>
      <c r="G146" s="10">
        <v>161</v>
      </c>
      <c r="H146" s="10">
        <v>0</v>
      </c>
      <c r="I146" s="10">
        <v>10</v>
      </c>
      <c r="J146" s="10">
        <v>171</v>
      </c>
      <c r="K146" s="6">
        <f t="shared" ref="K146" si="17">IF(C146=0,"-",(G146-C146)/C146)</f>
        <v>-4.1666666666666664E-2</v>
      </c>
      <c r="L146" s="6" t="str">
        <f t="shared" ref="L146" si="18">IF(D146=0,"-",(H146-D146)/D146)</f>
        <v>-</v>
      </c>
      <c r="M146" s="6">
        <f t="shared" ref="M146" si="19">IF(E146=0,"-",(I146-E146)/E146)</f>
        <v>-9.0909090909090912E-2</v>
      </c>
      <c r="N146" s="6">
        <f t="shared" ref="N146" si="20">IF(F146=0,"-",(J146-F146)/F146)</f>
        <v>-4.4692737430167599E-2</v>
      </c>
    </row>
    <row r="147" spans="2:14" ht="29.25" thickBot="1" x14ac:dyDescent="0.25">
      <c r="B147" s="7" t="s">
        <v>77</v>
      </c>
      <c r="C147" s="6" t="str">
        <f t="shared" ref="C147:J148" si="21">IF(C141=0,"-",(C141/(C141+C143)))</f>
        <v>-</v>
      </c>
      <c r="D147" s="6" t="str">
        <f t="shared" si="21"/>
        <v>-</v>
      </c>
      <c r="E147" s="6" t="str">
        <f t="shared" si="21"/>
        <v>-</v>
      </c>
      <c r="F147" s="6" t="str">
        <f t="shared" si="21"/>
        <v>-</v>
      </c>
      <c r="G147" s="6" t="str">
        <f t="shared" si="21"/>
        <v>-</v>
      </c>
      <c r="H147" s="6" t="str">
        <f t="shared" si="21"/>
        <v>-</v>
      </c>
      <c r="I147" s="6" t="str">
        <f t="shared" si="21"/>
        <v>-</v>
      </c>
      <c r="J147" s="6" t="str">
        <f t="shared" si="21"/>
        <v>-</v>
      </c>
      <c r="K147" s="6" t="str">
        <f>IF(OR(C147="-",G147="-"),"-",(G147-C147)/C147)</f>
        <v>-</v>
      </c>
      <c r="L147" s="6" t="str">
        <f t="shared" ref="L147:N148" si="22">IF(OR(D147="-",H147="-"),"-",(H147-D147)/D147)</f>
        <v>-</v>
      </c>
      <c r="M147" s="6" t="str">
        <f t="shared" si="22"/>
        <v>-</v>
      </c>
      <c r="N147" s="6" t="str">
        <f t="shared" si="22"/>
        <v>-</v>
      </c>
    </row>
    <row r="148" spans="2:14" ht="29.25" thickBot="1" x14ac:dyDescent="0.25">
      <c r="B148" s="7" t="s">
        <v>78</v>
      </c>
      <c r="C148" s="6">
        <f t="shared" si="21"/>
        <v>0.2857142857142857</v>
      </c>
      <c r="D148" s="6" t="str">
        <f t="shared" si="21"/>
        <v>-</v>
      </c>
      <c r="E148" s="6">
        <f t="shared" si="21"/>
        <v>0.5</v>
      </c>
      <c r="F148" s="6">
        <f t="shared" si="21"/>
        <v>0.30909090909090908</v>
      </c>
      <c r="G148" s="6">
        <f t="shared" si="21"/>
        <v>0.1875</v>
      </c>
      <c r="H148" s="6" t="str">
        <f t="shared" si="21"/>
        <v>-</v>
      </c>
      <c r="I148" s="6" t="str">
        <f t="shared" si="21"/>
        <v>-</v>
      </c>
      <c r="J148" s="6">
        <f t="shared" si="21"/>
        <v>0.17307692307692307</v>
      </c>
      <c r="K148" s="6">
        <f>IF(OR(C148="-",G148="-"),"-",(G148-C148)/C148)</f>
        <v>-0.34374999999999994</v>
      </c>
      <c r="L148" s="6" t="str">
        <f t="shared" si="22"/>
        <v>-</v>
      </c>
      <c r="M148" s="6" t="str">
        <f t="shared" si="22"/>
        <v>-</v>
      </c>
      <c r="N148" s="6">
        <f t="shared" si="22"/>
        <v>-0.44004524886877827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2" spans="2:14" ht="14.25" x14ac:dyDescent="0.2">
      <c r="B152" s="7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</row>
    <row r="153" spans="2:14" ht="14.25" x14ac:dyDescent="0.2">
      <c r="B153" s="7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</row>
    <row r="154" spans="2:14" ht="29.25" customHeight="1" thickBot="1" x14ac:dyDescent="0.25">
      <c r="B154" s="7"/>
      <c r="C154" s="8">
        <v>2017</v>
      </c>
      <c r="D154" s="8">
        <v>2018</v>
      </c>
      <c r="E154" s="19" t="s">
        <v>59</v>
      </c>
    </row>
    <row r="155" spans="2:14" ht="15" thickBot="1" x14ac:dyDescent="0.25">
      <c r="B155" s="4" t="s">
        <v>95</v>
      </c>
      <c r="C155" s="20">
        <v>153</v>
      </c>
      <c r="D155" s="20">
        <v>152</v>
      </c>
      <c r="E155" s="18">
        <f>IF(C155=0,"-",(D155-C155)/C155)</f>
        <v>-6.5359477124183009E-3</v>
      </c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15" thickBot="1" x14ac:dyDescent="0.25">
      <c r="B156" s="4" t="s">
        <v>96</v>
      </c>
      <c r="C156" s="20">
        <v>14</v>
      </c>
      <c r="D156" s="20">
        <v>9</v>
      </c>
      <c r="E156" s="18">
        <f t="shared" ref="E156:E157" si="23">IF(C156=0,"-",(D156-C156)/C156)</f>
        <v>-0.35714285714285715</v>
      </c>
      <c r="F156" s="18"/>
      <c r="G156" s="18"/>
      <c r="H156" s="18"/>
      <c r="I156" s="18"/>
      <c r="J156" s="18"/>
      <c r="K156" s="18"/>
      <c r="L156" s="18"/>
      <c r="M156" s="18"/>
      <c r="N156" s="18"/>
    </row>
    <row r="157" spans="2:14" ht="15" thickBot="1" x14ac:dyDescent="0.25">
      <c r="B157" s="4" t="s">
        <v>97</v>
      </c>
      <c r="C157" s="20">
        <v>1</v>
      </c>
      <c r="D157" s="20">
        <v>0</v>
      </c>
      <c r="E157" s="18">
        <f t="shared" si="23"/>
        <v>-1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98</v>
      </c>
      <c r="C158" s="18">
        <f>IF(C155=0,"-",C155/(C155+C156+C157))</f>
        <v>0.9107142857142857</v>
      </c>
      <c r="D158" s="18">
        <f>IF(D155=0,"-",D155/(D155+D156+D157))</f>
        <v>0.94409937888198758</v>
      </c>
      <c r="E158" s="18">
        <f>IF(OR(C158="-",D158="-"),"-",(D158-C158)/C158)</f>
        <v>3.6658141517476581E-2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4.25" x14ac:dyDescent="0.2">
      <c r="B159" s="7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4.25" x14ac:dyDescent="0.2">
      <c r="B160" s="7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</row>
    <row r="164" spans="2:5" ht="42.75" customHeight="1" thickBot="1" x14ac:dyDescent="0.25">
      <c r="C164" s="8">
        <v>2017</v>
      </c>
      <c r="D164" s="8">
        <v>2018</v>
      </c>
      <c r="E164" s="8" t="s">
        <v>27</v>
      </c>
    </row>
    <row r="165" spans="2:5" ht="20.100000000000001" customHeight="1" thickBot="1" x14ac:dyDescent="0.25">
      <c r="B165" s="4" t="s">
        <v>39</v>
      </c>
      <c r="C165" s="5">
        <v>11</v>
      </c>
      <c r="D165" s="5">
        <v>9</v>
      </c>
      <c r="E165" s="6">
        <f>IF(C165=0,"-",(D165-C165)/C165)</f>
        <v>-0.18181818181818182</v>
      </c>
    </row>
    <row r="166" spans="2:5" ht="20.100000000000001" customHeight="1" thickBot="1" x14ac:dyDescent="0.25">
      <c r="B166" s="4" t="s">
        <v>42</v>
      </c>
      <c r="C166" s="5">
        <v>7</v>
      </c>
      <c r="D166" s="5">
        <v>4</v>
      </c>
      <c r="E166" s="6">
        <f t="shared" ref="E166:E167" si="24">IF(C166=0,"-",(D166-C166)/C166)</f>
        <v>-0.42857142857142855</v>
      </c>
    </row>
    <row r="167" spans="2:5" ht="20.100000000000001" customHeight="1" thickBot="1" x14ac:dyDescent="0.25">
      <c r="B167" s="4" t="s">
        <v>43</v>
      </c>
      <c r="C167" s="5">
        <v>4</v>
      </c>
      <c r="D167" s="5">
        <v>4</v>
      </c>
      <c r="E167" s="6">
        <f t="shared" si="24"/>
        <v>0</v>
      </c>
    </row>
    <row r="168" spans="2:5" ht="20.100000000000001" customHeight="1" thickBot="1" x14ac:dyDescent="0.25">
      <c r="B168" s="4" t="s">
        <v>99</v>
      </c>
      <c r="C168" s="6">
        <f>IF(C165=0,"-",(C166+C167)/C165)</f>
        <v>1</v>
      </c>
      <c r="D168" s="6">
        <f>IF(D165=0,"-",(D166+D167)/D165)</f>
        <v>0.88888888888888884</v>
      </c>
      <c r="E168" s="6">
        <f t="shared" ref="E168:E170" si="25">IF(OR(C168="-",D168="-"),"-",(D168-C168)/C168)</f>
        <v>-0.11111111111111116</v>
      </c>
    </row>
    <row r="169" spans="2:5" ht="20.100000000000001" customHeight="1" thickBot="1" x14ac:dyDescent="0.25">
      <c r="B169" s="4" t="s">
        <v>40</v>
      </c>
      <c r="C169" s="6">
        <v>1</v>
      </c>
      <c r="D169" s="6">
        <v>1</v>
      </c>
      <c r="E169" s="6">
        <f t="shared" si="25"/>
        <v>0</v>
      </c>
    </row>
    <row r="170" spans="2:5" ht="20.100000000000001" customHeight="1" thickBot="1" x14ac:dyDescent="0.25">
      <c r="B170" s="4" t="s">
        <v>41</v>
      </c>
      <c r="C170" s="6">
        <v>1</v>
      </c>
      <c r="D170" s="6">
        <v>0.8</v>
      </c>
      <c r="E170" s="6">
        <f t="shared" si="25"/>
        <v>-0.19999999999999996</v>
      </c>
    </row>
    <row r="176" spans="2:5" ht="42.75" customHeight="1" thickBot="1" x14ac:dyDescent="0.25">
      <c r="C176" s="8">
        <v>2017</v>
      </c>
      <c r="D176" s="8">
        <v>2018</v>
      </c>
      <c r="E176" s="8" t="s">
        <v>27</v>
      </c>
    </row>
    <row r="177" spans="2:10" ht="15" thickBot="1" x14ac:dyDescent="0.25">
      <c r="B177" s="15" t="s">
        <v>82</v>
      </c>
      <c r="C177" s="5">
        <v>9</v>
      </c>
      <c r="D177" s="5">
        <v>14</v>
      </c>
      <c r="E177" s="6">
        <f>IF(C177=0,"-",(D177-C177)/C177)</f>
        <v>0.55555555555555558</v>
      </c>
      <c r="H177" s="13"/>
    </row>
    <row r="178" spans="2:10" ht="15" thickBot="1" x14ac:dyDescent="0.25">
      <c r="B178" s="4" t="s">
        <v>44</v>
      </c>
      <c r="C178" s="5">
        <v>7</v>
      </c>
      <c r="D178" s="5">
        <v>13</v>
      </c>
      <c r="E178" s="6">
        <f t="shared" ref="E178:E184" si="26">IF(C178=0,"-",(D178-C178)/C178)</f>
        <v>0.8571428571428571</v>
      </c>
      <c r="H178" s="13"/>
    </row>
    <row r="179" spans="2:10" ht="15" thickBot="1" x14ac:dyDescent="0.25">
      <c r="B179" s="4" t="s">
        <v>48</v>
      </c>
      <c r="C179" s="5">
        <v>2</v>
      </c>
      <c r="D179" s="5">
        <v>1</v>
      </c>
      <c r="E179" s="6">
        <f t="shared" si="26"/>
        <v>-0.5</v>
      </c>
      <c r="H179" s="13"/>
    </row>
    <row r="180" spans="2:10" ht="15" thickBot="1" x14ac:dyDescent="0.25">
      <c r="B180" s="4" t="s">
        <v>79</v>
      </c>
      <c r="C180" s="5">
        <v>0</v>
      </c>
      <c r="D180" s="5">
        <v>0</v>
      </c>
      <c r="E180" s="6" t="str">
        <f t="shared" si="26"/>
        <v>-</v>
      </c>
      <c r="H180" s="13"/>
    </row>
    <row r="181" spans="2:10" ht="15" thickBot="1" x14ac:dyDescent="0.25">
      <c r="B181" s="15" t="s">
        <v>80</v>
      </c>
      <c r="C181" s="5">
        <v>179</v>
      </c>
      <c r="D181" s="5">
        <v>170</v>
      </c>
      <c r="E181" s="6">
        <f t="shared" si="26"/>
        <v>-5.027932960893855E-2</v>
      </c>
      <c r="H181" s="13"/>
    </row>
    <row r="182" spans="2:10" ht="15" thickBot="1" x14ac:dyDescent="0.25">
      <c r="B182" s="4" t="s">
        <v>48</v>
      </c>
      <c r="C182" s="5">
        <v>168</v>
      </c>
      <c r="D182" s="5">
        <v>159</v>
      </c>
      <c r="E182" s="6">
        <f t="shared" si="26"/>
        <v>-5.3571428571428568E-2</v>
      </c>
      <c r="H182" s="13"/>
    </row>
    <row r="183" spans="2:10" ht="15" thickBot="1" x14ac:dyDescent="0.25">
      <c r="B183" s="4" t="s">
        <v>71</v>
      </c>
      <c r="C183" s="5">
        <v>0</v>
      </c>
      <c r="D183" s="5">
        <v>0</v>
      </c>
      <c r="E183" s="6" t="str">
        <f t="shared" si="26"/>
        <v>-</v>
      </c>
      <c r="H183" s="13"/>
    </row>
    <row r="184" spans="2:10" ht="15" thickBot="1" x14ac:dyDescent="0.25">
      <c r="B184" s="4" t="s">
        <v>81</v>
      </c>
      <c r="C184" s="5">
        <v>11</v>
      </c>
      <c r="D184" s="5">
        <v>11</v>
      </c>
      <c r="E184" s="6">
        <f t="shared" si="26"/>
        <v>0</v>
      </c>
      <c r="H184" s="13"/>
    </row>
    <row r="185" spans="2:10" x14ac:dyDescent="0.2">
      <c r="B185" s="9"/>
      <c r="C185" s="9"/>
      <c r="D185" s="9"/>
      <c r="E185" s="9"/>
      <c r="F185" s="9"/>
      <c r="G185" s="9"/>
      <c r="H185" s="9"/>
      <c r="I185" s="9"/>
      <c r="J185" s="9"/>
    </row>
    <row r="186" spans="2:10" x14ac:dyDescent="0.2">
      <c r="B186" s="9"/>
      <c r="C186" s="9"/>
      <c r="D186" s="9"/>
      <c r="E186" s="9"/>
      <c r="F186" s="9"/>
      <c r="G186" s="9"/>
      <c r="H186" s="9"/>
      <c r="I186" s="9"/>
      <c r="J186" s="9"/>
    </row>
    <row r="196" spans="2:5" ht="42.75" customHeight="1" thickBot="1" x14ac:dyDescent="0.25">
      <c r="C196" s="8">
        <v>2017</v>
      </c>
      <c r="D196" s="8">
        <v>2018</v>
      </c>
      <c r="E196" s="8" t="s">
        <v>27</v>
      </c>
    </row>
    <row r="197" spans="2:5" ht="15" thickBot="1" x14ac:dyDescent="0.25">
      <c r="B197" s="4" t="s">
        <v>83</v>
      </c>
      <c r="C197" s="5">
        <v>21</v>
      </c>
      <c r="D197" s="5">
        <v>18</v>
      </c>
      <c r="E197" s="6">
        <f t="shared" ref="E197:E200" si="27">IF(C197=0,"-",(D197-C197)/C197)</f>
        <v>-0.14285714285714285</v>
      </c>
    </row>
    <row r="198" spans="2:5" ht="15" thickBot="1" x14ac:dyDescent="0.25">
      <c r="B198" s="4" t="s">
        <v>84</v>
      </c>
      <c r="C198" s="5">
        <v>0</v>
      </c>
      <c r="D198" s="5">
        <v>0</v>
      </c>
      <c r="E198" s="6" t="str">
        <f t="shared" si="27"/>
        <v>-</v>
      </c>
    </row>
    <row r="199" spans="2:5" ht="15" thickBot="1" x14ac:dyDescent="0.25">
      <c r="B199" s="4" t="s">
        <v>85</v>
      </c>
      <c r="C199" s="5">
        <v>21</v>
      </c>
      <c r="D199" s="5">
        <v>18</v>
      </c>
      <c r="E199" s="6">
        <f t="shared" si="27"/>
        <v>-0.14285714285714285</v>
      </c>
    </row>
    <row r="200" spans="2:5" ht="15" thickBot="1" x14ac:dyDescent="0.25">
      <c r="B200" s="4" t="s">
        <v>86</v>
      </c>
      <c r="C200" s="5">
        <v>21</v>
      </c>
      <c r="D200" s="5">
        <v>18</v>
      </c>
      <c r="E200" s="6">
        <f t="shared" si="27"/>
        <v>-0.14285714285714285</v>
      </c>
    </row>
    <row r="206" spans="2:5" ht="42.75" customHeight="1" thickBot="1" x14ac:dyDescent="0.25">
      <c r="C206" s="8">
        <v>2017</v>
      </c>
      <c r="D206" s="8">
        <v>2018</v>
      </c>
      <c r="E206" s="8" t="s">
        <v>27</v>
      </c>
    </row>
    <row r="207" spans="2:5" ht="20.100000000000001" customHeight="1" thickBot="1" x14ac:dyDescent="0.25">
      <c r="B207" s="16" t="s">
        <v>89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90</v>
      </c>
      <c r="C208" s="5">
        <v>21</v>
      </c>
      <c r="D208" s="5">
        <v>18</v>
      </c>
      <c r="E208" s="6">
        <f t="shared" si="28"/>
        <v>-0.14285714285714285</v>
      </c>
    </row>
    <row r="209" spans="2:5" ht="20.100000000000001" customHeight="1" thickBot="1" x14ac:dyDescent="0.25">
      <c r="B209" s="17" t="s">
        <v>87</v>
      </c>
      <c r="C209" s="5">
        <v>20</v>
      </c>
      <c r="D209" s="5">
        <v>16</v>
      </c>
      <c r="E209" s="6">
        <f t="shared" si="28"/>
        <v>-0.2</v>
      </c>
    </row>
    <row r="210" spans="2:5" ht="20.100000000000001" customHeight="1" thickBot="1" x14ac:dyDescent="0.25">
      <c r="B210" s="17" t="s">
        <v>88</v>
      </c>
      <c r="C210" s="5">
        <v>1</v>
      </c>
      <c r="D210" s="5">
        <v>2</v>
      </c>
      <c r="E210" s="6">
        <f t="shared" si="28"/>
        <v>1</v>
      </c>
    </row>
    <row r="211" spans="2:5" ht="20.100000000000001" customHeight="1" thickBot="1" x14ac:dyDescent="0.25">
      <c r="B211" s="17" t="s">
        <v>91</v>
      </c>
      <c r="C211" s="5"/>
      <c r="D211" s="5"/>
      <c r="E211" s="6"/>
    </row>
    <row r="212" spans="2:5" ht="20.100000000000001" customHeight="1" thickBot="1" x14ac:dyDescent="0.25">
      <c r="B212" s="17" t="s">
        <v>90</v>
      </c>
      <c r="C212" s="5">
        <v>0</v>
      </c>
      <c r="D212" s="5">
        <v>0</v>
      </c>
      <c r="E212" s="6" t="str">
        <f>IF(C212=0,"-",(D212-C212)/C212)</f>
        <v>-</v>
      </c>
    </row>
    <row r="213" spans="2:5" ht="15" thickBot="1" x14ac:dyDescent="0.25">
      <c r="B213" s="17" t="s">
        <v>87</v>
      </c>
      <c r="C213" s="5">
        <v>0</v>
      </c>
      <c r="D213" s="5">
        <v>0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88</v>
      </c>
      <c r="C214" s="5">
        <v>0</v>
      </c>
      <c r="D214" s="5">
        <v>0</v>
      </c>
      <c r="E214" s="6" t="str">
        <f t="shared" si="29"/>
        <v>-</v>
      </c>
    </row>
    <row r="220" spans="2:5" ht="42.75" customHeight="1" thickBot="1" x14ac:dyDescent="0.25">
      <c r="C220" s="8">
        <v>2017</v>
      </c>
      <c r="D220" s="8">
        <v>2018</v>
      </c>
      <c r="E220" s="8" t="s">
        <v>27</v>
      </c>
    </row>
    <row r="221" spans="2:5" ht="15" thickBot="1" x14ac:dyDescent="0.25">
      <c r="B221" s="16" t="s">
        <v>92</v>
      </c>
      <c r="C221" s="5">
        <v>30</v>
      </c>
      <c r="D221" s="5">
        <v>20</v>
      </c>
      <c r="E221" s="6">
        <f t="shared" ref="E221:E223" si="30">IF(C221=0,"-",(D221-C221)/C221)</f>
        <v>-0.33333333333333331</v>
      </c>
    </row>
    <row r="222" spans="2:5" ht="15" thickBot="1" x14ac:dyDescent="0.25">
      <c r="B222" s="16" t="s">
        <v>93</v>
      </c>
      <c r="C222" s="5">
        <v>24</v>
      </c>
      <c r="D222" s="5">
        <v>26</v>
      </c>
      <c r="E222" s="6">
        <f t="shared" si="30"/>
        <v>8.3333333333333329E-2</v>
      </c>
    </row>
    <row r="223" spans="2:5" ht="15" thickBot="1" x14ac:dyDescent="0.25">
      <c r="B223" s="16" t="s">
        <v>94</v>
      </c>
      <c r="C223" s="5">
        <v>13</v>
      </c>
      <c r="D223" s="5">
        <v>6</v>
      </c>
      <c r="E223" s="6">
        <f t="shared" si="30"/>
        <v>-0.53846153846153844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4:F124"/>
    <mergeCell ref="G124:J124"/>
    <mergeCell ref="K124:N124"/>
    <mergeCell ref="C139:F139"/>
    <mergeCell ref="G139:J139"/>
    <mergeCell ref="K139:N139"/>
  </mergeCells>
  <pageMargins left="0.70866141732283472" right="0.70866141732283472" top="0.74803149606299213" bottom="0.74803149606299213" header="0.31496062992125984" footer="0.31496062992125984"/>
  <pageSetup paperSize="9" scale="12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1" spans="2:5" ht="27" customHeight="1" x14ac:dyDescent="0.2">
      <c r="B11" s="21" t="str">
        <f>Portada!B9</f>
        <v>AÑO  2018</v>
      </c>
    </row>
    <row r="13" spans="2:5" ht="42.75" customHeight="1" thickBot="1" x14ac:dyDescent="0.25">
      <c r="C13" s="8">
        <v>2017</v>
      </c>
      <c r="D13" s="8">
        <v>2018</v>
      </c>
      <c r="E13" s="8" t="s">
        <v>27</v>
      </c>
    </row>
    <row r="14" spans="2:5" ht="20.100000000000001" customHeight="1" thickBot="1" x14ac:dyDescent="0.25">
      <c r="B14" s="4" t="s">
        <v>22</v>
      </c>
      <c r="C14" s="5">
        <v>1836</v>
      </c>
      <c r="D14" s="5">
        <v>1887</v>
      </c>
      <c r="E14" s="6">
        <f>IF(C14&gt;0,(D14-C14)/C14,"-")</f>
        <v>2.7777777777777776E-2</v>
      </c>
    </row>
    <row r="15" spans="2:5" ht="20.100000000000001" customHeight="1" thickBot="1" x14ac:dyDescent="0.25">
      <c r="B15" s="4" t="s">
        <v>17</v>
      </c>
      <c r="C15" s="5">
        <v>1803</v>
      </c>
      <c r="D15" s="5">
        <v>1828</v>
      </c>
      <c r="E15" s="6">
        <f t="shared" ref="E15:E23" si="0">IF(C15&gt;0,(D15-C15)/C15,"-")</f>
        <v>1.3865779256794232E-2</v>
      </c>
    </row>
    <row r="16" spans="2:5" ht="20.100000000000001" customHeight="1" thickBot="1" x14ac:dyDescent="0.25">
      <c r="B16" s="4" t="s">
        <v>18</v>
      </c>
      <c r="C16" s="5">
        <v>1087</v>
      </c>
      <c r="D16" s="5">
        <v>1101</v>
      </c>
      <c r="E16" s="6">
        <f t="shared" si="0"/>
        <v>1.2879484820607176E-2</v>
      </c>
    </row>
    <row r="17" spans="2:5" ht="20.100000000000001" customHeight="1" thickBot="1" x14ac:dyDescent="0.25">
      <c r="B17" s="4" t="s">
        <v>19</v>
      </c>
      <c r="C17" s="5">
        <v>716</v>
      </c>
      <c r="D17" s="5">
        <v>727</v>
      </c>
      <c r="E17" s="6">
        <f t="shared" si="0"/>
        <v>1.5363128491620111E-2</v>
      </c>
    </row>
    <row r="18" spans="2:5" ht="20.100000000000001" customHeight="1" thickBot="1" x14ac:dyDescent="0.25">
      <c r="B18" s="4" t="s">
        <v>20</v>
      </c>
      <c r="C18" s="6">
        <f>C17/C15</f>
        <v>0.39711591791458678</v>
      </c>
      <c r="D18" s="6">
        <f>D17/D15</f>
        <v>0.39770240700218817</v>
      </c>
      <c r="E18" s="6">
        <f t="shared" si="0"/>
        <v>1.4768712638901025E-3</v>
      </c>
    </row>
    <row r="19" spans="2:5" ht="30" customHeight="1" thickBot="1" x14ac:dyDescent="0.25">
      <c r="B19" s="4" t="s">
        <v>23</v>
      </c>
      <c r="C19" s="5">
        <v>194</v>
      </c>
      <c r="D19" s="5">
        <v>164</v>
      </c>
      <c r="E19" s="6">
        <f t="shared" si="0"/>
        <v>-0.15463917525773196</v>
      </c>
    </row>
    <row r="20" spans="2:5" ht="20.100000000000001" customHeight="1" thickBot="1" x14ac:dyDescent="0.25">
      <c r="B20" s="4" t="s">
        <v>24</v>
      </c>
      <c r="C20" s="5">
        <v>94</v>
      </c>
      <c r="D20" s="5">
        <v>77</v>
      </c>
      <c r="E20" s="6">
        <f t="shared" si="0"/>
        <v>-0.18085106382978725</v>
      </c>
    </row>
    <row r="21" spans="2:5" ht="20.100000000000001" customHeight="1" thickBot="1" x14ac:dyDescent="0.25">
      <c r="B21" s="4" t="s">
        <v>25</v>
      </c>
      <c r="C21" s="5">
        <v>100</v>
      </c>
      <c r="D21" s="5">
        <v>87</v>
      </c>
      <c r="E21" s="6">
        <f t="shared" si="0"/>
        <v>-0.13</v>
      </c>
    </row>
    <row r="22" spans="2:5" ht="20.100000000000001" customHeight="1" thickBot="1" x14ac:dyDescent="0.25">
      <c r="B22" s="4" t="s">
        <v>21</v>
      </c>
      <c r="C22" s="6">
        <f>C21/C19</f>
        <v>0.51546391752577314</v>
      </c>
      <c r="D22" s="6">
        <f t="shared" ref="D22" si="1">D21/D19</f>
        <v>0.53048780487804881</v>
      </c>
      <c r="E22" s="6">
        <f t="shared" si="0"/>
        <v>2.9146341463414795E-2</v>
      </c>
    </row>
    <row r="23" spans="2:5" ht="20.100000000000001" customHeight="1" thickBot="1" x14ac:dyDescent="0.25">
      <c r="B23" s="7" t="s">
        <v>26</v>
      </c>
      <c r="C23" s="6">
        <v>0.5555161863798399</v>
      </c>
      <c r="D23" s="6">
        <v>0.55887613311524531</v>
      </c>
      <c r="E23" s="6">
        <f t="shared" si="0"/>
        <v>6.0483327359034103E-3</v>
      </c>
    </row>
    <row r="31" spans="2:5" ht="42.75" customHeight="1" thickBot="1" x14ac:dyDescent="0.25">
      <c r="C31" s="8">
        <v>2017</v>
      </c>
      <c r="D31" s="8">
        <v>2018</v>
      </c>
      <c r="E31" s="8" t="s">
        <v>27</v>
      </c>
    </row>
    <row r="32" spans="2:5" ht="20.100000000000001" customHeight="1" thickBot="1" x14ac:dyDescent="0.25">
      <c r="B32" s="4" t="s">
        <v>28</v>
      </c>
      <c r="C32" s="5">
        <v>365</v>
      </c>
      <c r="D32" s="5">
        <v>368</v>
      </c>
      <c r="E32" s="6">
        <f>IF(C32&gt;0,(D32-C32)/C32,"-")</f>
        <v>8.21917808219178E-3</v>
      </c>
    </row>
    <row r="33" spans="2:5" ht="20.100000000000001" customHeight="1" thickBot="1" x14ac:dyDescent="0.25">
      <c r="B33" s="4" t="s">
        <v>30</v>
      </c>
      <c r="C33" s="5">
        <v>0</v>
      </c>
      <c r="D33" s="5">
        <v>0</v>
      </c>
      <c r="E33" s="6" t="str">
        <f t="shared" ref="E33:E35" si="2">IF(C33&gt;0,(D33-C33)/C33,"-")</f>
        <v>-</v>
      </c>
    </row>
    <row r="34" spans="2:5" ht="20.100000000000001" customHeight="1" thickBot="1" x14ac:dyDescent="0.25">
      <c r="B34" s="4" t="s">
        <v>29</v>
      </c>
      <c r="C34" s="5">
        <v>245</v>
      </c>
      <c r="D34" s="5">
        <v>278</v>
      </c>
      <c r="E34" s="6">
        <f t="shared" si="2"/>
        <v>0.13469387755102041</v>
      </c>
    </row>
    <row r="35" spans="2:5" ht="20.100000000000001" customHeight="1" thickBot="1" x14ac:dyDescent="0.25">
      <c r="B35" s="4" t="s">
        <v>31</v>
      </c>
      <c r="C35" s="5">
        <v>120</v>
      </c>
      <c r="D35" s="5">
        <v>90</v>
      </c>
      <c r="E35" s="6">
        <f t="shared" si="2"/>
        <v>-0.25</v>
      </c>
    </row>
    <row r="41" spans="2:5" ht="42.75" customHeight="1" thickBot="1" x14ac:dyDescent="0.25">
      <c r="C41" s="8">
        <v>2017</v>
      </c>
      <c r="D41" s="8">
        <v>2018</v>
      </c>
      <c r="E41" s="8" t="s">
        <v>27</v>
      </c>
    </row>
    <row r="42" spans="2:5" ht="20.100000000000001" customHeight="1" thickBot="1" x14ac:dyDescent="0.25">
      <c r="B42" s="4" t="s">
        <v>34</v>
      </c>
      <c r="C42" s="5">
        <v>169</v>
      </c>
      <c r="D42" s="5">
        <v>176</v>
      </c>
      <c r="E42" s="6">
        <f>IF(C42&gt;0,(D42-C42)/C42,"-")</f>
        <v>4.142011834319527E-2</v>
      </c>
    </row>
    <row r="43" spans="2:5" ht="20.100000000000001" customHeight="1" thickBot="1" x14ac:dyDescent="0.25">
      <c r="B43" s="4" t="s">
        <v>35</v>
      </c>
      <c r="C43" s="5">
        <v>14</v>
      </c>
      <c r="D43" s="5">
        <v>20</v>
      </c>
      <c r="E43" s="6">
        <f t="shared" ref="E43:E49" si="3">IF(C43&gt;0,(D43-C43)/C43,"-")</f>
        <v>0.42857142857142855</v>
      </c>
    </row>
    <row r="44" spans="2:5" ht="20.100000000000001" customHeight="1" thickBot="1" x14ac:dyDescent="0.25">
      <c r="B44" s="4" t="s">
        <v>32</v>
      </c>
      <c r="C44" s="5">
        <v>107</v>
      </c>
      <c r="D44" s="5">
        <v>91</v>
      </c>
      <c r="E44" s="6">
        <f t="shared" si="3"/>
        <v>-0.14953271028037382</v>
      </c>
    </row>
    <row r="45" spans="2:5" ht="20.100000000000001" customHeight="1" thickBot="1" x14ac:dyDescent="0.25">
      <c r="B45" s="4" t="s">
        <v>33</v>
      </c>
      <c r="C45" s="5">
        <v>681</v>
      </c>
      <c r="D45" s="5">
        <v>601</v>
      </c>
      <c r="E45" s="6">
        <f t="shared" si="3"/>
        <v>-0.11747430249632893</v>
      </c>
    </row>
    <row r="46" spans="2:5" ht="20.100000000000001" customHeight="1" thickBot="1" x14ac:dyDescent="0.25">
      <c r="B46" s="4" t="s">
        <v>36</v>
      </c>
      <c r="C46" s="5">
        <v>345</v>
      </c>
      <c r="D46" s="5">
        <v>360</v>
      </c>
      <c r="E46" s="6">
        <f t="shared" si="3"/>
        <v>4.3478260869565216E-2</v>
      </c>
    </row>
    <row r="47" spans="2:5" ht="20.100000000000001" customHeight="1" thickBot="1" x14ac:dyDescent="0.25">
      <c r="B47" s="4" t="s">
        <v>68</v>
      </c>
      <c r="C47" s="5">
        <v>391</v>
      </c>
      <c r="D47" s="5">
        <v>444</v>
      </c>
      <c r="E47" s="6">
        <f t="shared" si="3"/>
        <v>0.13554987212276215</v>
      </c>
    </row>
    <row r="48" spans="2:5" ht="20.100000000000001" customHeight="1" collapsed="1" thickBot="1" x14ac:dyDescent="0.25">
      <c r="B48" s="4" t="s">
        <v>37</v>
      </c>
      <c r="C48" s="6">
        <f>C42/(C42+C43)</f>
        <v>0.92349726775956287</v>
      </c>
      <c r="D48" s="6">
        <f>D42/(D42+D43)</f>
        <v>0.89795918367346939</v>
      </c>
      <c r="E48" s="6">
        <f t="shared" si="3"/>
        <v>-2.7653665016302408E-2</v>
      </c>
    </row>
    <row r="49" spans="2:5" ht="20.100000000000001" customHeight="1" thickBot="1" x14ac:dyDescent="0.25">
      <c r="B49" s="4" t="s">
        <v>38</v>
      </c>
      <c r="C49" s="6">
        <f>C45/(C44+C45)</f>
        <v>0.8642131979695431</v>
      </c>
      <c r="D49" s="6">
        <f t="shared" ref="D49" si="4">D45/(D44+D45)</f>
        <v>0.86849710982658956</v>
      </c>
      <c r="E49" s="6">
        <f t="shared" si="3"/>
        <v>4.9570081400185217E-3</v>
      </c>
    </row>
    <row r="55" spans="2:5" ht="42.75" customHeight="1" thickBot="1" x14ac:dyDescent="0.25">
      <c r="C55" s="8">
        <v>2017</v>
      </c>
      <c r="D55" s="8">
        <v>2018</v>
      </c>
      <c r="E55" s="8" t="s">
        <v>27</v>
      </c>
    </row>
    <row r="56" spans="2:5" ht="20.100000000000001" customHeight="1" thickBot="1" x14ac:dyDescent="0.25">
      <c r="B56" s="4" t="s">
        <v>39</v>
      </c>
      <c r="C56" s="5">
        <v>183</v>
      </c>
      <c r="D56" s="5">
        <v>199</v>
      </c>
      <c r="E56" s="6">
        <f>IF(C56&gt;0,(D56-C56)/C56,"-")</f>
        <v>8.7431693989071038E-2</v>
      </c>
    </row>
    <row r="57" spans="2:5" ht="20.100000000000001" customHeight="1" thickBot="1" x14ac:dyDescent="0.25">
      <c r="B57" s="4" t="s">
        <v>42</v>
      </c>
      <c r="C57" s="5">
        <v>109</v>
      </c>
      <c r="D57" s="5">
        <v>98</v>
      </c>
      <c r="E57" s="6">
        <f t="shared" ref="E57:E61" si="5">IF(C57&gt;0,(D57-C57)/C57,"-")</f>
        <v>-0.10091743119266056</v>
      </c>
    </row>
    <row r="58" spans="2:5" ht="20.100000000000001" customHeight="1" thickBot="1" x14ac:dyDescent="0.25">
      <c r="B58" s="4" t="s">
        <v>43</v>
      </c>
      <c r="C58" s="5">
        <v>60</v>
      </c>
      <c r="D58" s="5">
        <v>81</v>
      </c>
      <c r="E58" s="6">
        <f t="shared" si="5"/>
        <v>0.35</v>
      </c>
    </row>
    <row r="59" spans="2:5" ht="20.100000000000001" customHeight="1" collapsed="1" thickBot="1" x14ac:dyDescent="0.25">
      <c r="B59" s="4" t="s">
        <v>99</v>
      </c>
      <c r="C59" s="6">
        <f>(C57+C58)/C56</f>
        <v>0.92349726775956287</v>
      </c>
      <c r="D59" s="6">
        <f>(D57+D58)/D56</f>
        <v>0.89949748743718594</v>
      </c>
      <c r="E59" s="6">
        <f t="shared" si="5"/>
        <v>-2.5987927804704013E-2</v>
      </c>
    </row>
    <row r="60" spans="2:5" ht="20.100000000000001" customHeight="1" thickBot="1" x14ac:dyDescent="0.25">
      <c r="B60" s="4" t="s">
        <v>40</v>
      </c>
      <c r="C60" s="6">
        <v>0.92372881355932202</v>
      </c>
      <c r="D60" s="6">
        <v>0.85964912280701755</v>
      </c>
      <c r="E60" s="6">
        <f t="shared" si="5"/>
        <v>-6.9370674392402992E-2</v>
      </c>
    </row>
    <row r="61" spans="2:5" ht="20.100000000000001" customHeight="1" thickBot="1" x14ac:dyDescent="0.25">
      <c r="B61" s="4" t="s">
        <v>41</v>
      </c>
      <c r="C61" s="6">
        <v>0.92307692307692313</v>
      </c>
      <c r="D61" s="6">
        <v>0.95294117647058818</v>
      </c>
      <c r="E61" s="6">
        <f t="shared" si="5"/>
        <v>3.2352941176470473E-2</v>
      </c>
    </row>
    <row r="62" spans="2:5" ht="15" thickBot="1" x14ac:dyDescent="0.25">
      <c r="E62" s="6"/>
    </row>
    <row r="67" spans="2:10" ht="42.75" customHeight="1" thickBot="1" x14ac:dyDescent="0.25">
      <c r="C67" s="8">
        <v>2017</v>
      </c>
      <c r="D67" s="8">
        <v>2018</v>
      </c>
      <c r="E67" s="8" t="s">
        <v>27</v>
      </c>
    </row>
    <row r="68" spans="2:10" ht="20.100000000000001" customHeight="1" thickBot="1" x14ac:dyDescent="0.25">
      <c r="B68" s="4" t="s">
        <v>45</v>
      </c>
      <c r="C68" s="5">
        <v>2037</v>
      </c>
      <c r="D68" s="5">
        <v>2163</v>
      </c>
      <c r="E68" s="6">
        <f>IF(C68&gt;0,(D68-C68)/C68,"-")</f>
        <v>6.1855670103092786E-2</v>
      </c>
    </row>
    <row r="69" spans="2:10" ht="20.100000000000001" customHeight="1" thickBot="1" x14ac:dyDescent="0.25">
      <c r="B69" s="4" t="s">
        <v>46</v>
      </c>
      <c r="C69" s="5">
        <v>301</v>
      </c>
      <c r="D69" s="5">
        <v>294</v>
      </c>
      <c r="E69" s="6">
        <f t="shared" ref="E69:E75" si="6">IF(C69&gt;0,(D69-C69)/C69,"-")</f>
        <v>-2.3255813953488372E-2</v>
      </c>
    </row>
    <row r="70" spans="2:10" ht="20.100000000000001" customHeight="1" thickBot="1" x14ac:dyDescent="0.25">
      <c r="B70" s="4" t="s">
        <v>44</v>
      </c>
      <c r="C70" s="5">
        <v>6</v>
      </c>
      <c r="D70" s="5">
        <v>5</v>
      </c>
      <c r="E70" s="6">
        <f t="shared" si="6"/>
        <v>-0.16666666666666666</v>
      </c>
    </row>
    <row r="71" spans="2:10" ht="20.100000000000001" customHeight="1" thickBot="1" x14ac:dyDescent="0.25">
      <c r="B71" s="4" t="s">
        <v>47</v>
      </c>
      <c r="C71" s="5">
        <v>1308</v>
      </c>
      <c r="D71" s="5">
        <v>1416</v>
      </c>
      <c r="E71" s="6">
        <f t="shared" si="6"/>
        <v>8.2568807339449546E-2</v>
      </c>
    </row>
    <row r="72" spans="2:10" ht="20.100000000000001" customHeight="1" thickBot="1" x14ac:dyDescent="0.25">
      <c r="B72" s="4" t="s">
        <v>48</v>
      </c>
      <c r="C72" s="5">
        <v>361</v>
      </c>
      <c r="D72" s="5">
        <v>391</v>
      </c>
      <c r="E72" s="6">
        <f t="shared" si="6"/>
        <v>8.3102493074792241E-2</v>
      </c>
    </row>
    <row r="73" spans="2:10" ht="20.100000000000001" customHeight="1" thickBot="1" x14ac:dyDescent="0.25">
      <c r="B73" s="4" t="s">
        <v>49</v>
      </c>
      <c r="C73" s="5">
        <v>60</v>
      </c>
      <c r="D73" s="5">
        <v>56</v>
      </c>
      <c r="E73" s="6">
        <f t="shared" si="6"/>
        <v>-6.6666666666666666E-2</v>
      </c>
    </row>
    <row r="74" spans="2:10" ht="20.100000000000001" customHeight="1" thickBot="1" x14ac:dyDescent="0.25">
      <c r="B74" s="4" t="s">
        <v>50</v>
      </c>
      <c r="C74" s="5">
        <v>0</v>
      </c>
      <c r="D74" s="5">
        <v>0</v>
      </c>
      <c r="E74" s="6" t="str">
        <f t="shared" si="6"/>
        <v>-</v>
      </c>
    </row>
    <row r="75" spans="2:10" ht="20.100000000000001" customHeight="1" thickBot="1" x14ac:dyDescent="0.25">
      <c r="B75" s="4" t="s">
        <v>51</v>
      </c>
      <c r="C75" s="5">
        <v>1</v>
      </c>
      <c r="D75" s="5">
        <v>1</v>
      </c>
      <c r="E75" s="6">
        <f t="shared" si="6"/>
        <v>0</v>
      </c>
    </row>
    <row r="76" spans="2:10" x14ac:dyDescent="0.2">
      <c r="B76" s="9"/>
      <c r="C76" s="9"/>
      <c r="D76" s="9"/>
      <c r="E76" s="9"/>
      <c r="F76" s="9"/>
      <c r="G76" s="9"/>
      <c r="H76" s="9"/>
      <c r="I76" s="9"/>
      <c r="J76" s="9"/>
    </row>
    <row r="77" spans="2:10" x14ac:dyDescent="0.2">
      <c r="B77" s="9"/>
      <c r="C77" s="9"/>
      <c r="D77" s="9"/>
      <c r="E77" s="9"/>
      <c r="F77" s="9"/>
      <c r="G77" s="9"/>
      <c r="H77" s="9"/>
      <c r="I77" s="9"/>
      <c r="J77" s="9"/>
    </row>
    <row r="87" spans="2:5" ht="42.75" customHeight="1" thickBot="1" x14ac:dyDescent="0.25">
      <c r="C87" s="8">
        <v>2017</v>
      </c>
      <c r="D87" s="8">
        <v>2018</v>
      </c>
      <c r="E87" s="8" t="s">
        <v>27</v>
      </c>
    </row>
    <row r="88" spans="2:5" ht="29.25" thickBot="1" x14ac:dyDescent="0.25">
      <c r="B88" s="4" t="s">
        <v>52</v>
      </c>
      <c r="C88" s="5">
        <v>177</v>
      </c>
      <c r="D88" s="5">
        <v>180</v>
      </c>
      <c r="E88" s="6">
        <f>IF(C88&gt;0,(D88-C88)/C88,"-")</f>
        <v>1.6949152542372881E-2</v>
      </c>
    </row>
    <row r="89" spans="2:5" ht="29.25" thickBot="1" x14ac:dyDescent="0.25">
      <c r="B89" s="4" t="s">
        <v>53</v>
      </c>
      <c r="C89" s="5">
        <v>56</v>
      </c>
      <c r="D89" s="5">
        <v>102</v>
      </c>
      <c r="E89" s="6">
        <f t="shared" ref="E89:E91" si="7">IF(C89&gt;0,(D89-C89)/C89,"-")</f>
        <v>0.8214285714285714</v>
      </c>
    </row>
    <row r="90" spans="2:5" ht="29.25" customHeight="1" thickBot="1" x14ac:dyDescent="0.25">
      <c r="B90" s="4" t="s">
        <v>54</v>
      </c>
      <c r="C90" s="5">
        <v>85</v>
      </c>
      <c r="D90" s="5">
        <v>81</v>
      </c>
      <c r="E90" s="6">
        <f t="shared" si="7"/>
        <v>-4.7058823529411764E-2</v>
      </c>
    </row>
    <row r="91" spans="2:5" ht="29.25" customHeight="1" thickBot="1" x14ac:dyDescent="0.25">
      <c r="B91" s="4" t="s">
        <v>55</v>
      </c>
      <c r="C91" s="6">
        <f>(C88+C89)/(C88+C89+C90)</f>
        <v>0.73270440251572322</v>
      </c>
      <c r="D91" s="6">
        <f>(D88+D89)/(D88+D89+D90)</f>
        <v>0.77685950413223137</v>
      </c>
      <c r="E91" s="6">
        <f t="shared" si="7"/>
        <v>6.0263185897208554E-2</v>
      </c>
    </row>
    <row r="97" spans="2:5" ht="42.75" customHeight="1" thickBot="1" x14ac:dyDescent="0.25">
      <c r="C97" s="8">
        <v>2017</v>
      </c>
      <c r="D97" s="8">
        <v>2018</v>
      </c>
      <c r="E97" s="8" t="s">
        <v>27</v>
      </c>
    </row>
    <row r="98" spans="2:5" ht="20.100000000000001" customHeight="1" thickBot="1" x14ac:dyDescent="0.25">
      <c r="B98" s="4" t="s">
        <v>39</v>
      </c>
      <c r="C98" s="5">
        <v>320</v>
      </c>
      <c r="D98" s="5">
        <v>363</v>
      </c>
      <c r="E98" s="6">
        <f>IF(C98&gt;0,(D98-C98)/C98,"-")</f>
        <v>0.13437499999999999</v>
      </c>
    </row>
    <row r="99" spans="2:5" ht="20.100000000000001" customHeight="1" thickBot="1" x14ac:dyDescent="0.25">
      <c r="B99" s="4" t="s">
        <v>42</v>
      </c>
      <c r="C99" s="5">
        <v>139</v>
      </c>
      <c r="D99" s="5">
        <v>147</v>
      </c>
      <c r="E99" s="6">
        <f t="shared" ref="E99:E103" si="8">IF(C99&gt;0,(D99-C99)/C99,"-")</f>
        <v>5.7553956834532377E-2</v>
      </c>
    </row>
    <row r="100" spans="2:5" ht="20.100000000000001" customHeight="1" thickBot="1" x14ac:dyDescent="0.25">
      <c r="B100" s="4" t="s">
        <v>43</v>
      </c>
      <c r="C100" s="5">
        <v>94</v>
      </c>
      <c r="D100" s="5">
        <v>135</v>
      </c>
      <c r="E100" s="6">
        <f t="shared" si="8"/>
        <v>0.43617021276595747</v>
      </c>
    </row>
    <row r="101" spans="2:5" ht="20.100000000000001" customHeight="1" thickBot="1" x14ac:dyDescent="0.25">
      <c r="B101" s="4" t="s">
        <v>99</v>
      </c>
      <c r="C101" s="6">
        <f>(C99+C100)/C98</f>
        <v>0.72812500000000002</v>
      </c>
      <c r="D101" s="6">
        <f>(D99+D100)/D98</f>
        <v>0.77685950413223137</v>
      </c>
      <c r="E101" s="6">
        <f t="shared" si="8"/>
        <v>6.6931507821090266E-2</v>
      </c>
    </row>
    <row r="102" spans="2:5" ht="20.100000000000001" customHeight="1" thickBot="1" x14ac:dyDescent="0.25">
      <c r="B102" s="4" t="s">
        <v>40</v>
      </c>
      <c r="C102" s="6">
        <v>0.71282051282051284</v>
      </c>
      <c r="D102" s="6">
        <v>0.765625</v>
      </c>
      <c r="E102" s="6">
        <f t="shared" si="8"/>
        <v>7.4078237410071912E-2</v>
      </c>
    </row>
    <row r="103" spans="2:5" ht="20.100000000000001" customHeight="1" thickBot="1" x14ac:dyDescent="0.25">
      <c r="B103" s="4" t="s">
        <v>41</v>
      </c>
      <c r="C103" s="6">
        <v>0.752</v>
      </c>
      <c r="D103" s="6">
        <v>0.78947368421052633</v>
      </c>
      <c r="E103" s="6">
        <f t="shared" si="8"/>
        <v>4.9832026875699903E-2</v>
      </c>
    </row>
    <row r="109" spans="2:5" ht="42.75" customHeight="1" thickBot="1" x14ac:dyDescent="0.25">
      <c r="C109" s="8">
        <v>2017</v>
      </c>
      <c r="D109" s="8">
        <v>2018</v>
      </c>
      <c r="E109" s="8" t="s">
        <v>27</v>
      </c>
    </row>
    <row r="110" spans="2:5" ht="15" thickBot="1" x14ac:dyDescent="0.25">
      <c r="B110" s="4" t="s">
        <v>56</v>
      </c>
      <c r="C110" s="5">
        <v>350</v>
      </c>
      <c r="D110" s="5">
        <v>362</v>
      </c>
      <c r="E110" s="6">
        <f>IF(C110&gt;0,(D110-C110)/C110,"-")</f>
        <v>3.4285714285714287E-2</v>
      </c>
    </row>
    <row r="111" spans="2:5" ht="15" thickBot="1" x14ac:dyDescent="0.25">
      <c r="B111" s="4" t="s">
        <v>57</v>
      </c>
      <c r="C111" s="5">
        <v>277</v>
      </c>
      <c r="D111" s="5">
        <v>292</v>
      </c>
      <c r="E111" s="6">
        <f t="shared" ref="E111:E112" si="9">IF(C111&gt;0,(D111-C111)/C111,"-")</f>
        <v>5.4151624548736461E-2</v>
      </c>
    </row>
    <row r="112" spans="2:5" ht="15" thickBot="1" x14ac:dyDescent="0.25">
      <c r="B112" s="4" t="s">
        <v>58</v>
      </c>
      <c r="C112" s="5">
        <v>73</v>
      </c>
      <c r="D112" s="5">
        <v>70</v>
      </c>
      <c r="E112" s="6">
        <f t="shared" si="9"/>
        <v>-4.1095890410958902E-2</v>
      </c>
    </row>
    <row r="113" spans="2:14" x14ac:dyDescent="0.2">
      <c r="B113" s="9"/>
      <c r="C113" s="9"/>
      <c r="D113" s="9"/>
      <c r="E113" s="9"/>
      <c r="F113" s="9"/>
      <c r="G113" s="9"/>
      <c r="H113" s="9"/>
      <c r="I113" s="9"/>
      <c r="J113" s="9"/>
    </row>
    <row r="114" spans="2:14" x14ac:dyDescent="0.2">
      <c r="B114" s="9"/>
      <c r="C114" s="9"/>
      <c r="D114" s="9"/>
      <c r="E114" s="9"/>
      <c r="F114" s="9"/>
      <c r="G114" s="9"/>
      <c r="H114" s="9"/>
      <c r="I114" s="9"/>
      <c r="J114" s="9"/>
    </row>
    <row r="124" spans="2:14" ht="26.25" customHeight="1" x14ac:dyDescent="0.2">
      <c r="C124" s="26">
        <v>2017</v>
      </c>
      <c r="D124" s="26"/>
      <c r="E124" s="26"/>
      <c r="F124" s="27"/>
      <c r="G124" s="28">
        <v>2018</v>
      </c>
      <c r="H124" s="26"/>
      <c r="I124" s="26"/>
      <c r="J124" s="27"/>
      <c r="K124" s="29" t="s">
        <v>59</v>
      </c>
      <c r="L124" s="30"/>
      <c r="M124" s="30"/>
      <c r="N124" s="30"/>
    </row>
    <row r="125" spans="2:14" ht="29.25" customHeight="1" thickBot="1" x14ac:dyDescent="0.25">
      <c r="C125" s="11" t="s">
        <v>60</v>
      </c>
      <c r="D125" s="12" t="s">
        <v>61</v>
      </c>
      <c r="E125" s="12" t="s">
        <v>62</v>
      </c>
      <c r="F125" s="12" t="s">
        <v>63</v>
      </c>
      <c r="G125" s="11" t="s">
        <v>60</v>
      </c>
      <c r="H125" s="12" t="s">
        <v>61</v>
      </c>
      <c r="I125" s="12" t="s">
        <v>62</v>
      </c>
      <c r="J125" s="12" t="s">
        <v>63</v>
      </c>
      <c r="K125" s="11" t="s">
        <v>60</v>
      </c>
      <c r="L125" s="12" t="s">
        <v>61</v>
      </c>
      <c r="M125" s="12" t="s">
        <v>62</v>
      </c>
      <c r="N125" s="12" t="s">
        <v>63</v>
      </c>
    </row>
    <row r="126" spans="2:14" ht="15" thickBot="1" x14ac:dyDescent="0.25">
      <c r="B126" s="4" t="s">
        <v>64</v>
      </c>
      <c r="C126" s="10">
        <v>4</v>
      </c>
      <c r="D126" s="10">
        <v>1</v>
      </c>
      <c r="E126" s="10">
        <v>0</v>
      </c>
      <c r="F126" s="10">
        <v>5</v>
      </c>
      <c r="G126" s="10">
        <v>0</v>
      </c>
      <c r="H126" s="10">
        <v>3</v>
      </c>
      <c r="I126" s="10">
        <v>1</v>
      </c>
      <c r="J126" s="10">
        <v>4</v>
      </c>
      <c r="K126" s="6">
        <f>IF(C126=0,"-",(G126-C126)/C126)</f>
        <v>-1</v>
      </c>
      <c r="L126" s="6">
        <f t="shared" ref="L126:N131" si="10">IF(D126=0,"-",(H126-D126)/D126)</f>
        <v>2</v>
      </c>
      <c r="M126" s="6" t="str">
        <f t="shared" si="10"/>
        <v>-</v>
      </c>
      <c r="N126" s="6">
        <f t="shared" si="10"/>
        <v>-0.2</v>
      </c>
    </row>
    <row r="127" spans="2:14" ht="15" thickBot="1" x14ac:dyDescent="0.25">
      <c r="B127" s="4" t="s">
        <v>65</v>
      </c>
      <c r="C127" s="10">
        <v>0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6" t="str">
        <f t="shared" ref="K127:K131" si="11">IF(C127=0,"-",(G127-C127)/C127)</f>
        <v>-</v>
      </c>
      <c r="L127" s="6" t="str">
        <f t="shared" si="10"/>
        <v>-</v>
      </c>
      <c r="M127" s="6" t="str">
        <f t="shared" si="10"/>
        <v>-</v>
      </c>
      <c r="N127" s="6" t="str">
        <f t="shared" si="10"/>
        <v>-</v>
      </c>
    </row>
    <row r="128" spans="2:14" ht="15" thickBot="1" x14ac:dyDescent="0.25">
      <c r="B128" s="4" t="s">
        <v>66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6" t="str">
        <f t="shared" si="11"/>
        <v>-</v>
      </c>
      <c r="L128" s="6" t="str">
        <f t="shared" si="10"/>
        <v>-</v>
      </c>
      <c r="M128" s="6" t="str">
        <f t="shared" si="10"/>
        <v>-</v>
      </c>
      <c r="N128" s="6" t="str">
        <f t="shared" si="10"/>
        <v>-</v>
      </c>
    </row>
    <row r="129" spans="2:14" ht="15" thickBot="1" x14ac:dyDescent="0.25">
      <c r="B129" s="7" t="s">
        <v>67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6" t="str">
        <f t="shared" si="11"/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68</v>
      </c>
      <c r="C130" s="10">
        <v>1</v>
      </c>
      <c r="D130" s="10">
        <v>1</v>
      </c>
      <c r="E130" s="10">
        <v>0</v>
      </c>
      <c r="F130" s="10">
        <v>2</v>
      </c>
      <c r="G130" s="10">
        <v>0</v>
      </c>
      <c r="H130" s="10">
        <v>0</v>
      </c>
      <c r="I130" s="10">
        <v>0</v>
      </c>
      <c r="J130" s="10">
        <v>0</v>
      </c>
      <c r="K130" s="6">
        <f t="shared" si="11"/>
        <v>-1</v>
      </c>
      <c r="L130" s="6">
        <f t="shared" si="10"/>
        <v>-1</v>
      </c>
      <c r="M130" s="6" t="str">
        <f t="shared" si="10"/>
        <v>-</v>
      </c>
      <c r="N130" s="6">
        <f t="shared" si="10"/>
        <v>-1</v>
      </c>
    </row>
    <row r="131" spans="2:14" ht="15" thickBot="1" x14ac:dyDescent="0.25">
      <c r="B131" s="4" t="s">
        <v>69</v>
      </c>
      <c r="C131" s="10">
        <v>5</v>
      </c>
      <c r="D131" s="10">
        <v>2</v>
      </c>
      <c r="E131" s="10">
        <v>0</v>
      </c>
      <c r="F131" s="10">
        <v>7</v>
      </c>
      <c r="G131" s="10">
        <v>0</v>
      </c>
      <c r="H131" s="10">
        <v>3</v>
      </c>
      <c r="I131" s="10">
        <v>1</v>
      </c>
      <c r="J131" s="10">
        <v>4</v>
      </c>
      <c r="K131" s="6">
        <f t="shared" si="11"/>
        <v>-1</v>
      </c>
      <c r="L131" s="6">
        <f t="shared" si="10"/>
        <v>0.5</v>
      </c>
      <c r="M131" s="6" t="str">
        <f t="shared" si="10"/>
        <v>-</v>
      </c>
      <c r="N131" s="6">
        <f t="shared" si="10"/>
        <v>-0.42857142857142855</v>
      </c>
    </row>
    <row r="132" spans="2:14" ht="15" thickBot="1" x14ac:dyDescent="0.25">
      <c r="B132" s="4" t="s">
        <v>37</v>
      </c>
      <c r="C132" s="6">
        <f>IF(C126=0,"-",C126/(C126+C127))</f>
        <v>1</v>
      </c>
      <c r="D132" s="6">
        <f>IF(D126=0,"-",D126/(D126+D127))</f>
        <v>1</v>
      </c>
      <c r="E132" s="6" t="str">
        <f t="shared" ref="E132:J132" si="12">IF(E126=0,"-",E126/(E126+E127))</f>
        <v>-</v>
      </c>
      <c r="F132" s="6">
        <f t="shared" si="12"/>
        <v>1</v>
      </c>
      <c r="G132" s="6" t="str">
        <f t="shared" si="12"/>
        <v>-</v>
      </c>
      <c r="H132" s="6">
        <f t="shared" si="12"/>
        <v>1</v>
      </c>
      <c r="I132" s="6">
        <f t="shared" si="12"/>
        <v>1</v>
      </c>
      <c r="J132" s="6">
        <f t="shared" si="12"/>
        <v>1</v>
      </c>
      <c r="K132" s="6" t="str">
        <f>IF(OR(C132="-",G132="-"),"-",(G132-C132)/C132)</f>
        <v>-</v>
      </c>
      <c r="L132" s="6">
        <f t="shared" ref="L132:N133" si="13">IF(OR(D132="-",H132="-"),"-",(H132-D132)/D132)</f>
        <v>0</v>
      </c>
      <c r="M132" s="6" t="str">
        <f t="shared" si="13"/>
        <v>-</v>
      </c>
      <c r="N132" s="6">
        <f t="shared" si="13"/>
        <v>0</v>
      </c>
    </row>
    <row r="133" spans="2:14" ht="15" thickBot="1" x14ac:dyDescent="0.25">
      <c r="B133" s="4" t="s">
        <v>38</v>
      </c>
      <c r="C133" s="6" t="str">
        <f>IF(C129=0,"-",C129/(C128+C129))</f>
        <v>-</v>
      </c>
      <c r="D133" s="6" t="str">
        <f t="shared" ref="D133:J133" si="14">IF(D129=0,"-",D129/(D128+D129))</f>
        <v>-</v>
      </c>
      <c r="E133" s="6" t="str">
        <f t="shared" si="14"/>
        <v>-</v>
      </c>
      <c r="F133" s="6" t="str">
        <f t="shared" si="14"/>
        <v>-</v>
      </c>
      <c r="G133" s="6" t="str">
        <f t="shared" si="14"/>
        <v>-</v>
      </c>
      <c r="H133" s="6" t="str">
        <f t="shared" si="14"/>
        <v>-</v>
      </c>
      <c r="I133" s="6" t="str">
        <f t="shared" si="14"/>
        <v>-</v>
      </c>
      <c r="J133" s="6" t="str">
        <f t="shared" si="14"/>
        <v>-</v>
      </c>
      <c r="K133" s="6" t="str">
        <f>IF(OR(C133="-",G133="-"),"-",(G133-C133)/C133)</f>
        <v>-</v>
      </c>
      <c r="L133" s="6" t="str">
        <f t="shared" si="13"/>
        <v>-</v>
      </c>
      <c r="M133" s="6" t="str">
        <f t="shared" si="13"/>
        <v>-</v>
      </c>
      <c r="N133" s="6" t="str">
        <f t="shared" si="13"/>
        <v>-</v>
      </c>
    </row>
    <row r="134" spans="2:14" x14ac:dyDescent="0.2">
      <c r="C134" s="13"/>
    </row>
    <row r="135" spans="2:14" x14ac:dyDescent="0.2">
      <c r="C135" s="13"/>
      <c r="M135" s="14"/>
    </row>
    <row r="136" spans="2:14" x14ac:dyDescent="0.2">
      <c r="C136" s="13"/>
    </row>
    <row r="139" spans="2:14" ht="29.25" customHeight="1" x14ac:dyDescent="0.2">
      <c r="C139" s="26">
        <v>2017</v>
      </c>
      <c r="D139" s="26"/>
      <c r="E139" s="26"/>
      <c r="F139" s="27"/>
      <c r="G139" s="28">
        <v>2018</v>
      </c>
      <c r="H139" s="26"/>
      <c r="I139" s="26"/>
      <c r="J139" s="27"/>
      <c r="K139" s="29" t="s">
        <v>59</v>
      </c>
      <c r="L139" s="30"/>
      <c r="M139" s="30"/>
      <c r="N139" s="30"/>
    </row>
    <row r="140" spans="2:14" ht="57.75" customHeight="1" thickBot="1" x14ac:dyDescent="0.25">
      <c r="C140" s="12" t="s">
        <v>61</v>
      </c>
      <c r="D140" s="12" t="s">
        <v>71</v>
      </c>
      <c r="E140" s="12" t="s">
        <v>70</v>
      </c>
      <c r="F140" s="12" t="s">
        <v>63</v>
      </c>
      <c r="G140" s="12" t="s">
        <v>61</v>
      </c>
      <c r="H140" s="12" t="s">
        <v>71</v>
      </c>
      <c r="I140" s="12" t="s">
        <v>70</v>
      </c>
      <c r="J140" s="12" t="s">
        <v>63</v>
      </c>
      <c r="K140" s="12" t="s">
        <v>61</v>
      </c>
      <c r="L140" s="12" t="s">
        <v>71</v>
      </c>
      <c r="M140" s="12" t="s">
        <v>70</v>
      </c>
      <c r="N140" s="12" t="s">
        <v>63</v>
      </c>
    </row>
    <row r="141" spans="2:14" ht="15" thickBot="1" x14ac:dyDescent="0.25">
      <c r="B141" s="4" t="s">
        <v>72</v>
      </c>
      <c r="C141" s="10">
        <v>9</v>
      </c>
      <c r="D141" s="10">
        <v>0</v>
      </c>
      <c r="E141" s="10">
        <v>0</v>
      </c>
      <c r="F141" s="10">
        <v>9</v>
      </c>
      <c r="G141" s="10">
        <v>5</v>
      </c>
      <c r="H141" s="10">
        <v>0</v>
      </c>
      <c r="I141" s="10">
        <v>1</v>
      </c>
      <c r="J141" s="10">
        <v>6</v>
      </c>
      <c r="K141" s="6">
        <f>IF(C141=0,"-",(G141-C141)/C141)</f>
        <v>-0.44444444444444442</v>
      </c>
      <c r="L141" s="6" t="str">
        <f t="shared" ref="L141:N145" si="15">IF(D141=0,"-",(H141-D141)/D141)</f>
        <v>-</v>
      </c>
      <c r="M141" s="6" t="str">
        <f t="shared" si="15"/>
        <v>-</v>
      </c>
      <c r="N141" s="6">
        <f t="shared" si="15"/>
        <v>-0.33333333333333331</v>
      </c>
    </row>
    <row r="142" spans="2:14" ht="15" thickBot="1" x14ac:dyDescent="0.25">
      <c r="B142" s="4" t="s">
        <v>73</v>
      </c>
      <c r="C142" s="10">
        <v>0</v>
      </c>
      <c r="D142" s="10">
        <v>0</v>
      </c>
      <c r="E142" s="10">
        <v>0</v>
      </c>
      <c r="F142" s="10">
        <v>0</v>
      </c>
      <c r="G142" s="10">
        <v>3</v>
      </c>
      <c r="H142" s="10">
        <v>0</v>
      </c>
      <c r="I142" s="10">
        <v>0</v>
      </c>
      <c r="J142" s="10">
        <v>3</v>
      </c>
      <c r="K142" s="6" t="str">
        <f t="shared" ref="K142:K145" si="16">IF(C142=0,"-",(G142-C142)/C142)</f>
        <v>-</v>
      </c>
      <c r="L142" s="6" t="str">
        <f t="shared" si="15"/>
        <v>-</v>
      </c>
      <c r="M142" s="6" t="str">
        <f t="shared" si="15"/>
        <v>-</v>
      </c>
      <c r="N142" s="6" t="str">
        <f t="shared" si="15"/>
        <v>-</v>
      </c>
    </row>
    <row r="143" spans="2:14" ht="15" thickBot="1" x14ac:dyDescent="0.25">
      <c r="B143" s="4" t="s">
        <v>74</v>
      </c>
      <c r="C143" s="10">
        <v>16</v>
      </c>
      <c r="D143" s="10">
        <v>1</v>
      </c>
      <c r="E143" s="10">
        <v>0</v>
      </c>
      <c r="F143" s="10">
        <v>17</v>
      </c>
      <c r="G143" s="10">
        <v>24</v>
      </c>
      <c r="H143" s="10">
        <v>0</v>
      </c>
      <c r="I143" s="10">
        <v>5</v>
      </c>
      <c r="J143" s="10">
        <v>29</v>
      </c>
      <c r="K143" s="6">
        <f t="shared" si="16"/>
        <v>0.5</v>
      </c>
      <c r="L143" s="6">
        <f t="shared" si="15"/>
        <v>-1</v>
      </c>
      <c r="M143" s="6" t="str">
        <f t="shared" si="15"/>
        <v>-</v>
      </c>
      <c r="N143" s="6">
        <f t="shared" si="15"/>
        <v>0.70588235294117652</v>
      </c>
    </row>
    <row r="144" spans="2:14" ht="15" thickBot="1" x14ac:dyDescent="0.25">
      <c r="B144" s="4" t="s">
        <v>75</v>
      </c>
      <c r="C144" s="10">
        <v>3</v>
      </c>
      <c r="D144" s="10">
        <v>0</v>
      </c>
      <c r="E144" s="10">
        <v>0</v>
      </c>
      <c r="F144" s="10">
        <v>3</v>
      </c>
      <c r="G144" s="10">
        <v>7</v>
      </c>
      <c r="H144" s="10">
        <v>0</v>
      </c>
      <c r="I144" s="10">
        <v>0</v>
      </c>
      <c r="J144" s="10">
        <v>7</v>
      </c>
      <c r="K144" s="6">
        <f t="shared" si="16"/>
        <v>1.3333333333333333</v>
      </c>
      <c r="L144" s="6" t="str">
        <f t="shared" si="15"/>
        <v>-</v>
      </c>
      <c r="M144" s="6" t="str">
        <f t="shared" si="15"/>
        <v>-</v>
      </c>
      <c r="N144" s="6">
        <f t="shared" si="15"/>
        <v>1.3333333333333333</v>
      </c>
    </row>
    <row r="145" spans="2:14" ht="15" thickBot="1" x14ac:dyDescent="0.25">
      <c r="B145" s="4" t="s">
        <v>76</v>
      </c>
      <c r="C145" s="10">
        <v>0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6" t="str">
        <f t="shared" si="16"/>
        <v>-</v>
      </c>
      <c r="L145" s="6" t="str">
        <f t="shared" si="15"/>
        <v>-</v>
      </c>
      <c r="M145" s="6" t="str">
        <f t="shared" si="15"/>
        <v>-</v>
      </c>
      <c r="N145" s="6" t="str">
        <f t="shared" si="15"/>
        <v>-</v>
      </c>
    </row>
    <row r="146" spans="2:14" ht="15" thickBot="1" x14ac:dyDescent="0.25">
      <c r="B146" s="7" t="s">
        <v>69</v>
      </c>
      <c r="C146" s="10">
        <v>28</v>
      </c>
      <c r="D146" s="10">
        <v>1</v>
      </c>
      <c r="E146" s="10">
        <v>0</v>
      </c>
      <c r="F146" s="10">
        <v>29</v>
      </c>
      <c r="G146" s="10">
        <v>39</v>
      </c>
      <c r="H146" s="10">
        <v>0</v>
      </c>
      <c r="I146" s="10">
        <v>6</v>
      </c>
      <c r="J146" s="10">
        <v>45</v>
      </c>
      <c r="K146" s="6">
        <f t="shared" ref="K146" si="17">IF(C146=0,"-",(G146-C146)/C146)</f>
        <v>0.39285714285714285</v>
      </c>
      <c r="L146" s="6">
        <f t="shared" ref="L146" si="18">IF(D146=0,"-",(H146-D146)/D146)</f>
        <v>-1</v>
      </c>
      <c r="M146" s="6" t="str">
        <f t="shared" ref="M146" si="19">IF(E146=0,"-",(I146-E146)/E146)</f>
        <v>-</v>
      </c>
      <c r="N146" s="6">
        <f t="shared" ref="N146" si="20">IF(F146=0,"-",(J146-F146)/F146)</f>
        <v>0.55172413793103448</v>
      </c>
    </row>
    <row r="147" spans="2:14" ht="29.25" thickBot="1" x14ac:dyDescent="0.25">
      <c r="B147" s="7" t="s">
        <v>77</v>
      </c>
      <c r="C147" s="6">
        <f t="shared" ref="C147:J148" si="21">IF(C141=0,"-",(C141/(C141+C143)))</f>
        <v>0.36</v>
      </c>
      <c r="D147" s="6" t="str">
        <f t="shared" si="21"/>
        <v>-</v>
      </c>
      <c r="E147" s="6" t="str">
        <f t="shared" si="21"/>
        <v>-</v>
      </c>
      <c r="F147" s="6">
        <f t="shared" si="21"/>
        <v>0.34615384615384615</v>
      </c>
      <c r="G147" s="6">
        <f t="shared" si="21"/>
        <v>0.17241379310344829</v>
      </c>
      <c r="H147" s="6" t="str">
        <f t="shared" si="21"/>
        <v>-</v>
      </c>
      <c r="I147" s="6">
        <f t="shared" si="21"/>
        <v>0.16666666666666666</v>
      </c>
      <c r="J147" s="6">
        <f t="shared" si="21"/>
        <v>0.17142857142857143</v>
      </c>
      <c r="K147" s="6">
        <f>IF(OR(C147="-",G147="-"),"-",(G147-C147)/C147)</f>
        <v>-0.52107279693486586</v>
      </c>
      <c r="L147" s="6" t="str">
        <f t="shared" ref="L147:N148" si="22">IF(OR(D147="-",H147="-"),"-",(H147-D147)/D147)</f>
        <v>-</v>
      </c>
      <c r="M147" s="6" t="str">
        <f t="shared" si="22"/>
        <v>-</v>
      </c>
      <c r="N147" s="6">
        <f t="shared" si="22"/>
        <v>-0.50476190476190474</v>
      </c>
    </row>
    <row r="148" spans="2:14" ht="29.25" thickBot="1" x14ac:dyDescent="0.25">
      <c r="B148" s="7" t="s">
        <v>78</v>
      </c>
      <c r="C148" s="6" t="str">
        <f t="shared" si="21"/>
        <v>-</v>
      </c>
      <c r="D148" s="6" t="str">
        <f t="shared" si="21"/>
        <v>-</v>
      </c>
      <c r="E148" s="6" t="str">
        <f t="shared" si="21"/>
        <v>-</v>
      </c>
      <c r="F148" s="6" t="str">
        <f t="shared" si="21"/>
        <v>-</v>
      </c>
      <c r="G148" s="6">
        <f t="shared" si="21"/>
        <v>0.3</v>
      </c>
      <c r="H148" s="6" t="str">
        <f t="shared" si="21"/>
        <v>-</v>
      </c>
      <c r="I148" s="6" t="str">
        <f t="shared" si="21"/>
        <v>-</v>
      </c>
      <c r="J148" s="6">
        <f t="shared" si="21"/>
        <v>0.3</v>
      </c>
      <c r="K148" s="6" t="str">
        <f>IF(OR(C148="-",G148="-"),"-",(G148-C148)/C148)</f>
        <v>-</v>
      </c>
      <c r="L148" s="6" t="str">
        <f t="shared" si="22"/>
        <v>-</v>
      </c>
      <c r="M148" s="6" t="str">
        <f t="shared" si="22"/>
        <v>-</v>
      </c>
      <c r="N148" s="6" t="str">
        <f t="shared" si="22"/>
        <v>-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2" spans="2:14" ht="14.25" x14ac:dyDescent="0.2">
      <c r="B152" s="7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</row>
    <row r="153" spans="2:14" ht="14.25" x14ac:dyDescent="0.2">
      <c r="B153" s="7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</row>
    <row r="154" spans="2:14" ht="29.25" customHeight="1" thickBot="1" x14ac:dyDescent="0.25">
      <c r="B154" s="7"/>
      <c r="C154" s="8">
        <v>2017</v>
      </c>
      <c r="D154" s="8">
        <v>2018</v>
      </c>
      <c r="E154" s="19" t="s">
        <v>59</v>
      </c>
    </row>
    <row r="155" spans="2:14" ht="15" thickBot="1" x14ac:dyDescent="0.25">
      <c r="B155" s="4" t="s">
        <v>95</v>
      </c>
      <c r="C155" s="20">
        <v>27</v>
      </c>
      <c r="D155" s="20">
        <v>36</v>
      </c>
      <c r="E155" s="18">
        <f>IF(C155=0,"-",(D155-C155)/C155)</f>
        <v>0.33333333333333331</v>
      </c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15" thickBot="1" x14ac:dyDescent="0.25">
      <c r="B156" s="4" t="s">
        <v>96</v>
      </c>
      <c r="C156" s="20">
        <v>0</v>
      </c>
      <c r="D156" s="20">
        <v>3</v>
      </c>
      <c r="E156" s="18" t="str">
        <f t="shared" ref="E156:E157" si="23">IF(C156=0,"-",(D156-C156)/C156)</f>
        <v>-</v>
      </c>
      <c r="F156" s="18"/>
      <c r="G156" s="18"/>
      <c r="H156" s="18"/>
      <c r="I156" s="18"/>
      <c r="J156" s="18"/>
      <c r="K156" s="18"/>
      <c r="L156" s="18"/>
      <c r="M156" s="18"/>
      <c r="N156" s="18"/>
    </row>
    <row r="157" spans="2:14" ht="15" thickBot="1" x14ac:dyDescent="0.25">
      <c r="B157" s="4" t="s">
        <v>97</v>
      </c>
      <c r="C157" s="20">
        <v>0</v>
      </c>
      <c r="D157" s="20">
        <v>0</v>
      </c>
      <c r="E157" s="18" t="str">
        <f t="shared" si="23"/>
        <v>-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98</v>
      </c>
      <c r="C158" s="18">
        <f>IF(C155=0,"-",C155/(C155+C156+C157))</f>
        <v>1</v>
      </c>
      <c r="D158" s="18">
        <f>IF(D155=0,"-",D155/(D155+D156+D157))</f>
        <v>0.92307692307692313</v>
      </c>
      <c r="E158" s="18">
        <f>IF(OR(C158="-",D158="-"),"-",(D158-C158)/C158)</f>
        <v>-7.6923076923076872E-2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4.25" x14ac:dyDescent="0.2">
      <c r="B159" s="7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4.25" x14ac:dyDescent="0.2">
      <c r="B160" s="7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</row>
    <row r="164" spans="2:5" ht="42.75" customHeight="1" thickBot="1" x14ac:dyDescent="0.25">
      <c r="C164" s="8">
        <v>2017</v>
      </c>
      <c r="D164" s="8">
        <v>2018</v>
      </c>
      <c r="E164" s="8" t="s">
        <v>27</v>
      </c>
    </row>
    <row r="165" spans="2:5" ht="20.100000000000001" customHeight="1" thickBot="1" x14ac:dyDescent="0.25">
      <c r="B165" s="4" t="s">
        <v>39</v>
      </c>
      <c r="C165" s="5">
        <v>5</v>
      </c>
      <c r="D165" s="5">
        <v>4</v>
      </c>
      <c r="E165" s="6">
        <f>IF(C165=0,"-",(D165-C165)/C165)</f>
        <v>-0.2</v>
      </c>
    </row>
    <row r="166" spans="2:5" ht="20.100000000000001" customHeight="1" thickBot="1" x14ac:dyDescent="0.25">
      <c r="B166" s="4" t="s">
        <v>42</v>
      </c>
      <c r="C166" s="5">
        <v>2</v>
      </c>
      <c r="D166" s="5">
        <v>3</v>
      </c>
      <c r="E166" s="6">
        <f t="shared" ref="E166:E167" si="24">IF(C166=0,"-",(D166-C166)/C166)</f>
        <v>0.5</v>
      </c>
    </row>
    <row r="167" spans="2:5" ht="20.100000000000001" customHeight="1" thickBot="1" x14ac:dyDescent="0.25">
      <c r="B167" s="4" t="s">
        <v>43</v>
      </c>
      <c r="C167" s="5">
        <v>3</v>
      </c>
      <c r="D167" s="5">
        <v>1</v>
      </c>
      <c r="E167" s="6">
        <f t="shared" si="24"/>
        <v>-0.66666666666666663</v>
      </c>
    </row>
    <row r="168" spans="2:5" ht="20.100000000000001" customHeight="1" thickBot="1" x14ac:dyDescent="0.25">
      <c r="B168" s="4" t="s">
        <v>99</v>
      </c>
      <c r="C168" s="6">
        <f>IF(C165=0,"-",(C166+C167)/C165)</f>
        <v>1</v>
      </c>
      <c r="D168" s="6">
        <f>IF(D165=0,"-",(D166+D167)/D165)</f>
        <v>1</v>
      </c>
      <c r="E168" s="6">
        <f t="shared" ref="E168:E170" si="25">IF(OR(C168="-",D168="-"),"-",(D168-C168)/C168)</f>
        <v>0</v>
      </c>
    </row>
    <row r="169" spans="2:5" ht="20.100000000000001" customHeight="1" thickBot="1" x14ac:dyDescent="0.25">
      <c r="B169" s="4" t="s">
        <v>40</v>
      </c>
      <c r="C169" s="6">
        <v>1</v>
      </c>
      <c r="D169" s="6">
        <v>1</v>
      </c>
      <c r="E169" s="6">
        <f t="shared" si="25"/>
        <v>0</v>
      </c>
    </row>
    <row r="170" spans="2:5" ht="20.100000000000001" customHeight="1" thickBot="1" x14ac:dyDescent="0.25">
      <c r="B170" s="4" t="s">
        <v>41</v>
      </c>
      <c r="C170" s="6">
        <v>1</v>
      </c>
      <c r="D170" s="6">
        <v>1</v>
      </c>
      <c r="E170" s="6">
        <f t="shared" si="25"/>
        <v>0</v>
      </c>
    </row>
    <row r="176" spans="2:5" ht="42.75" customHeight="1" thickBot="1" x14ac:dyDescent="0.25">
      <c r="C176" s="8">
        <v>2017</v>
      </c>
      <c r="D176" s="8">
        <v>2018</v>
      </c>
      <c r="E176" s="8" t="s">
        <v>27</v>
      </c>
    </row>
    <row r="177" spans="2:10" ht="15" thickBot="1" x14ac:dyDescent="0.25">
      <c r="B177" s="15" t="s">
        <v>82</v>
      </c>
      <c r="C177" s="5">
        <v>4</v>
      </c>
      <c r="D177" s="5">
        <v>7</v>
      </c>
      <c r="E177" s="6">
        <f>IF(C177=0,"-",(D177-C177)/C177)</f>
        <v>0.75</v>
      </c>
      <c r="H177" s="13"/>
    </row>
    <row r="178" spans="2:10" ht="15" thickBot="1" x14ac:dyDescent="0.25">
      <c r="B178" s="4" t="s">
        <v>44</v>
      </c>
      <c r="C178" s="5">
        <v>3</v>
      </c>
      <c r="D178" s="5">
        <v>1</v>
      </c>
      <c r="E178" s="6">
        <f t="shared" ref="E178:E184" si="26">IF(C178=0,"-",(D178-C178)/C178)</f>
        <v>-0.66666666666666663</v>
      </c>
      <c r="H178" s="13"/>
    </row>
    <row r="179" spans="2:10" ht="15" thickBot="1" x14ac:dyDescent="0.25">
      <c r="B179" s="4" t="s">
        <v>48</v>
      </c>
      <c r="C179" s="5">
        <v>1</v>
      </c>
      <c r="D179" s="5">
        <v>5</v>
      </c>
      <c r="E179" s="6">
        <f t="shared" si="26"/>
        <v>4</v>
      </c>
      <c r="H179" s="13"/>
    </row>
    <row r="180" spans="2:10" ht="15" thickBot="1" x14ac:dyDescent="0.25">
      <c r="B180" s="4" t="s">
        <v>79</v>
      </c>
      <c r="C180" s="5">
        <v>0</v>
      </c>
      <c r="D180" s="5">
        <v>1</v>
      </c>
      <c r="E180" s="6" t="str">
        <f t="shared" si="26"/>
        <v>-</v>
      </c>
      <c r="H180" s="13"/>
    </row>
    <row r="181" spans="2:10" ht="15" thickBot="1" x14ac:dyDescent="0.25">
      <c r="B181" s="15" t="s">
        <v>80</v>
      </c>
      <c r="C181" s="5">
        <v>25</v>
      </c>
      <c r="D181" s="5">
        <v>69</v>
      </c>
      <c r="E181" s="6">
        <f t="shared" si="26"/>
        <v>1.76</v>
      </c>
      <c r="H181" s="13"/>
    </row>
    <row r="182" spans="2:10" ht="15" thickBot="1" x14ac:dyDescent="0.25">
      <c r="B182" s="4" t="s">
        <v>48</v>
      </c>
      <c r="C182" s="5">
        <v>25</v>
      </c>
      <c r="D182" s="5">
        <v>58</v>
      </c>
      <c r="E182" s="6">
        <f t="shared" si="26"/>
        <v>1.32</v>
      </c>
      <c r="H182" s="13"/>
    </row>
    <row r="183" spans="2:10" ht="15" thickBot="1" x14ac:dyDescent="0.25">
      <c r="B183" s="4" t="s">
        <v>71</v>
      </c>
      <c r="C183" s="5">
        <v>0</v>
      </c>
      <c r="D183" s="5">
        <v>0</v>
      </c>
      <c r="E183" s="6" t="str">
        <f t="shared" si="26"/>
        <v>-</v>
      </c>
      <c r="H183" s="13"/>
    </row>
    <row r="184" spans="2:10" ht="15" thickBot="1" x14ac:dyDescent="0.25">
      <c r="B184" s="4" t="s">
        <v>81</v>
      </c>
      <c r="C184" s="5">
        <v>0</v>
      </c>
      <c r="D184" s="5">
        <v>11</v>
      </c>
      <c r="E184" s="6" t="str">
        <f t="shared" si="26"/>
        <v>-</v>
      </c>
      <c r="H184" s="13"/>
    </row>
    <row r="185" spans="2:10" x14ac:dyDescent="0.2">
      <c r="B185" s="9"/>
      <c r="C185" s="9"/>
      <c r="D185" s="9"/>
      <c r="E185" s="9"/>
      <c r="F185" s="9"/>
      <c r="G185" s="9"/>
      <c r="H185" s="9"/>
      <c r="I185" s="9"/>
      <c r="J185" s="9"/>
    </row>
    <row r="186" spans="2:10" x14ac:dyDescent="0.2">
      <c r="B186" s="9"/>
      <c r="C186" s="9"/>
      <c r="D186" s="9"/>
      <c r="E186" s="9"/>
      <c r="F186" s="9"/>
      <c r="G186" s="9"/>
      <c r="H186" s="9"/>
      <c r="I186" s="9"/>
      <c r="J186" s="9"/>
    </row>
    <row r="196" spans="2:5" ht="42.75" customHeight="1" thickBot="1" x14ac:dyDescent="0.25">
      <c r="C196" s="8">
        <v>2017</v>
      </c>
      <c r="D196" s="8">
        <v>2018</v>
      </c>
      <c r="E196" s="8" t="s">
        <v>27</v>
      </c>
    </row>
    <row r="197" spans="2:5" ht="15" thickBot="1" x14ac:dyDescent="0.25">
      <c r="B197" s="4" t="s">
        <v>83</v>
      </c>
      <c r="C197" s="5">
        <v>4</v>
      </c>
      <c r="D197" s="5">
        <v>1</v>
      </c>
      <c r="E197" s="6">
        <f t="shared" ref="E197:E200" si="27">IF(C197=0,"-",(D197-C197)/C197)</f>
        <v>-0.75</v>
      </c>
    </row>
    <row r="198" spans="2:5" ht="15" thickBot="1" x14ac:dyDescent="0.25">
      <c r="B198" s="4" t="s">
        <v>84</v>
      </c>
      <c r="C198" s="5">
        <v>1</v>
      </c>
      <c r="D198" s="5">
        <v>0</v>
      </c>
      <c r="E198" s="6">
        <f t="shared" si="27"/>
        <v>-1</v>
      </c>
    </row>
    <row r="199" spans="2:5" ht="15" thickBot="1" x14ac:dyDescent="0.25">
      <c r="B199" s="4" t="s">
        <v>85</v>
      </c>
      <c r="C199" s="5">
        <v>5</v>
      </c>
      <c r="D199" s="5">
        <v>1</v>
      </c>
      <c r="E199" s="6">
        <f t="shared" si="27"/>
        <v>-0.8</v>
      </c>
    </row>
    <row r="200" spans="2:5" ht="15" thickBot="1" x14ac:dyDescent="0.25">
      <c r="B200" s="4" t="s">
        <v>86</v>
      </c>
      <c r="C200" s="5">
        <v>3</v>
      </c>
      <c r="D200" s="5">
        <v>1</v>
      </c>
      <c r="E200" s="6">
        <f t="shared" si="27"/>
        <v>-0.66666666666666663</v>
      </c>
    </row>
    <row r="206" spans="2:5" ht="42.75" customHeight="1" thickBot="1" x14ac:dyDescent="0.25">
      <c r="C206" s="8">
        <v>2017</v>
      </c>
      <c r="D206" s="8">
        <v>2018</v>
      </c>
      <c r="E206" s="8" t="s">
        <v>27</v>
      </c>
    </row>
    <row r="207" spans="2:5" ht="20.100000000000001" customHeight="1" thickBot="1" x14ac:dyDescent="0.25">
      <c r="B207" s="16" t="s">
        <v>89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90</v>
      </c>
      <c r="C208" s="5">
        <v>4</v>
      </c>
      <c r="D208" s="5">
        <v>1</v>
      </c>
      <c r="E208" s="6">
        <f t="shared" si="28"/>
        <v>-0.75</v>
      </c>
    </row>
    <row r="209" spans="2:5" ht="20.100000000000001" customHeight="1" thickBot="1" x14ac:dyDescent="0.25">
      <c r="B209" s="17" t="s">
        <v>87</v>
      </c>
      <c r="C209" s="5">
        <v>3</v>
      </c>
      <c r="D209" s="5">
        <v>1</v>
      </c>
      <c r="E209" s="6">
        <f t="shared" si="28"/>
        <v>-0.66666666666666663</v>
      </c>
    </row>
    <row r="210" spans="2:5" ht="20.100000000000001" customHeight="1" thickBot="1" x14ac:dyDescent="0.25">
      <c r="B210" s="17" t="s">
        <v>88</v>
      </c>
      <c r="C210" s="5">
        <v>1</v>
      </c>
      <c r="D210" s="5">
        <v>0</v>
      </c>
      <c r="E210" s="6">
        <f t="shared" si="28"/>
        <v>-1</v>
      </c>
    </row>
    <row r="211" spans="2:5" ht="20.100000000000001" customHeight="1" thickBot="1" x14ac:dyDescent="0.25">
      <c r="B211" s="17" t="s">
        <v>91</v>
      </c>
      <c r="C211" s="5"/>
      <c r="D211" s="5"/>
      <c r="E211" s="6"/>
    </row>
    <row r="212" spans="2:5" ht="20.100000000000001" customHeight="1" thickBot="1" x14ac:dyDescent="0.25">
      <c r="B212" s="17" t="s">
        <v>90</v>
      </c>
      <c r="C212" s="5">
        <v>1</v>
      </c>
      <c r="D212" s="5">
        <v>0</v>
      </c>
      <c r="E212" s="6">
        <f>IF(C212=0,"-",(D212-C212)/C212)</f>
        <v>-1</v>
      </c>
    </row>
    <row r="213" spans="2:5" ht="15" thickBot="1" x14ac:dyDescent="0.25">
      <c r="B213" s="17" t="s">
        <v>87</v>
      </c>
      <c r="C213" s="5">
        <v>1</v>
      </c>
      <c r="D213" s="5">
        <v>0</v>
      </c>
      <c r="E213" s="6">
        <f t="shared" ref="E213:E214" si="29">IF(C213=0,"-",(D213-C213)/C213)</f>
        <v>-1</v>
      </c>
    </row>
    <row r="214" spans="2:5" ht="15" thickBot="1" x14ac:dyDescent="0.25">
      <c r="B214" s="17" t="s">
        <v>88</v>
      </c>
      <c r="C214" s="5">
        <v>0</v>
      </c>
      <c r="D214" s="5">
        <v>0</v>
      </c>
      <c r="E214" s="6" t="str">
        <f t="shared" si="29"/>
        <v>-</v>
      </c>
    </row>
    <row r="220" spans="2:5" ht="42.75" customHeight="1" thickBot="1" x14ac:dyDescent="0.25">
      <c r="C220" s="8">
        <v>2017</v>
      </c>
      <c r="D220" s="8">
        <v>2018</v>
      </c>
      <c r="E220" s="8" t="s">
        <v>27</v>
      </c>
    </row>
    <row r="221" spans="2:5" ht="15" thickBot="1" x14ac:dyDescent="0.25">
      <c r="B221" s="16" t="s">
        <v>92</v>
      </c>
      <c r="C221" s="5">
        <v>8</v>
      </c>
      <c r="D221" s="5">
        <v>4</v>
      </c>
      <c r="E221" s="6">
        <f t="shared" ref="E221:E223" si="30">IF(C221=0,"-",(D221-C221)/C221)</f>
        <v>-0.5</v>
      </c>
    </row>
    <row r="222" spans="2:5" ht="15" thickBot="1" x14ac:dyDescent="0.25">
      <c r="B222" s="16" t="s">
        <v>93</v>
      </c>
      <c r="C222" s="5">
        <v>5</v>
      </c>
      <c r="D222" s="5">
        <v>3</v>
      </c>
      <c r="E222" s="6">
        <f t="shared" si="30"/>
        <v>-0.4</v>
      </c>
    </row>
    <row r="223" spans="2:5" ht="15" thickBot="1" x14ac:dyDescent="0.25">
      <c r="B223" s="16" t="s">
        <v>94</v>
      </c>
      <c r="C223" s="5">
        <v>14</v>
      </c>
      <c r="D223" s="5">
        <v>15</v>
      </c>
      <c r="E223" s="6">
        <f t="shared" si="30"/>
        <v>7.1428571428571425E-2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4:F124"/>
    <mergeCell ref="G124:J124"/>
    <mergeCell ref="K124:N124"/>
    <mergeCell ref="C139:F139"/>
    <mergeCell ref="G139:J139"/>
    <mergeCell ref="K139:N139"/>
  </mergeCells>
  <pageMargins left="0.70866141732283472" right="0.70866141732283472" top="0.74803149606299213" bottom="0.74803149606299213" header="0.31496062992125984" footer="0.31496062992125984"/>
  <pageSetup paperSize="9" scale="12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1" spans="2:5" ht="27" customHeight="1" x14ac:dyDescent="0.2">
      <c r="B11" s="21" t="str">
        <f>Portada!B9</f>
        <v>AÑO  2018</v>
      </c>
    </row>
    <row r="13" spans="2:5" ht="42.75" customHeight="1" thickBot="1" x14ac:dyDescent="0.25">
      <c r="C13" s="8">
        <v>2017</v>
      </c>
      <c r="D13" s="8">
        <v>2018</v>
      </c>
      <c r="E13" s="8" t="s">
        <v>27</v>
      </c>
    </row>
    <row r="14" spans="2:5" ht="20.100000000000001" customHeight="1" thickBot="1" x14ac:dyDescent="0.25">
      <c r="B14" s="4" t="s">
        <v>22</v>
      </c>
      <c r="C14" s="5">
        <v>5192</v>
      </c>
      <c r="D14" s="5">
        <v>5640</v>
      </c>
      <c r="E14" s="6">
        <f>IF(C14&gt;0,(D14-C14)/C14,"-")</f>
        <v>8.6286594761171037E-2</v>
      </c>
    </row>
    <row r="15" spans="2:5" ht="20.100000000000001" customHeight="1" thickBot="1" x14ac:dyDescent="0.25">
      <c r="B15" s="4" t="s">
        <v>17</v>
      </c>
      <c r="C15" s="5">
        <v>5224</v>
      </c>
      <c r="D15" s="5">
        <v>5651</v>
      </c>
      <c r="E15" s="6">
        <f t="shared" ref="E15:E23" si="0">IF(C15&gt;0,(D15-C15)/C15,"-")</f>
        <v>8.1738131699846867E-2</v>
      </c>
    </row>
    <row r="16" spans="2:5" ht="20.100000000000001" customHeight="1" thickBot="1" x14ac:dyDescent="0.25">
      <c r="B16" s="4" t="s">
        <v>18</v>
      </c>
      <c r="C16" s="5">
        <v>3518</v>
      </c>
      <c r="D16" s="5">
        <v>3725</v>
      </c>
      <c r="E16" s="6">
        <f t="shared" si="0"/>
        <v>5.884025014212621E-2</v>
      </c>
    </row>
    <row r="17" spans="2:5" ht="20.100000000000001" customHeight="1" thickBot="1" x14ac:dyDescent="0.25">
      <c r="B17" s="4" t="s">
        <v>19</v>
      </c>
      <c r="C17" s="5">
        <v>1706</v>
      </c>
      <c r="D17" s="5">
        <v>1926</v>
      </c>
      <c r="E17" s="6">
        <f t="shared" si="0"/>
        <v>0.12895662368112543</v>
      </c>
    </row>
    <row r="18" spans="2:5" ht="20.100000000000001" customHeight="1" thickBot="1" x14ac:dyDescent="0.25">
      <c r="B18" s="4" t="s">
        <v>20</v>
      </c>
      <c r="C18" s="6">
        <f>C17/C15</f>
        <v>0.32656967840735068</v>
      </c>
      <c r="D18" s="6">
        <f>D17/D15</f>
        <v>0.34082463280835251</v>
      </c>
      <c r="E18" s="6">
        <f t="shared" si="0"/>
        <v>4.3650575492868438E-2</v>
      </c>
    </row>
    <row r="19" spans="2:5" ht="30" customHeight="1" thickBot="1" x14ac:dyDescent="0.25">
      <c r="B19" s="4" t="s">
        <v>23</v>
      </c>
      <c r="C19" s="5">
        <v>665</v>
      </c>
      <c r="D19" s="5">
        <v>736</v>
      </c>
      <c r="E19" s="6">
        <f t="shared" si="0"/>
        <v>0.10676691729323308</v>
      </c>
    </row>
    <row r="20" spans="2:5" ht="20.100000000000001" customHeight="1" thickBot="1" x14ac:dyDescent="0.25">
      <c r="B20" s="4" t="s">
        <v>24</v>
      </c>
      <c r="C20" s="5">
        <v>384</v>
      </c>
      <c r="D20" s="5">
        <v>402</v>
      </c>
      <c r="E20" s="6">
        <f t="shared" si="0"/>
        <v>4.6875E-2</v>
      </c>
    </row>
    <row r="21" spans="2:5" ht="20.100000000000001" customHeight="1" thickBot="1" x14ac:dyDescent="0.25">
      <c r="B21" s="4" t="s">
        <v>25</v>
      </c>
      <c r="C21" s="5">
        <v>281</v>
      </c>
      <c r="D21" s="5">
        <v>334</v>
      </c>
      <c r="E21" s="6">
        <f t="shared" si="0"/>
        <v>0.18861209964412812</v>
      </c>
    </row>
    <row r="22" spans="2:5" ht="20.100000000000001" customHeight="1" thickBot="1" x14ac:dyDescent="0.25">
      <c r="B22" s="4" t="s">
        <v>21</v>
      </c>
      <c r="C22" s="6">
        <f>C21/C19</f>
        <v>0.42255639097744363</v>
      </c>
      <c r="D22" s="6">
        <f t="shared" ref="D22" si="1">D21/D19</f>
        <v>0.45380434782608697</v>
      </c>
      <c r="E22" s="6">
        <f t="shared" si="0"/>
        <v>7.3949791118675529E-2</v>
      </c>
    </row>
    <row r="23" spans="2:5" ht="20.100000000000001" customHeight="1" thickBot="1" x14ac:dyDescent="0.25">
      <c r="B23" s="7" t="s">
        <v>26</v>
      </c>
      <c r="C23" s="6">
        <v>0.46342746481934399</v>
      </c>
      <c r="D23" s="6">
        <v>0.49993895631218266</v>
      </c>
      <c r="E23" s="6">
        <f t="shared" si="0"/>
        <v>7.8785773965882211E-2</v>
      </c>
    </row>
    <row r="31" spans="2:5" ht="42.75" customHeight="1" thickBot="1" x14ac:dyDescent="0.25">
      <c r="C31" s="8">
        <v>2017</v>
      </c>
      <c r="D31" s="8">
        <v>2018</v>
      </c>
      <c r="E31" s="8" t="s">
        <v>27</v>
      </c>
    </row>
    <row r="32" spans="2:5" ht="20.100000000000001" customHeight="1" thickBot="1" x14ac:dyDescent="0.25">
      <c r="B32" s="4" t="s">
        <v>28</v>
      </c>
      <c r="C32" s="5">
        <v>872</v>
      </c>
      <c r="D32" s="5">
        <v>743</v>
      </c>
      <c r="E32" s="6">
        <f>IF(C32&gt;0,(D32-C32)/C32,"-")</f>
        <v>-0.14793577981651376</v>
      </c>
    </row>
    <row r="33" spans="2:5" ht="20.100000000000001" customHeight="1" thickBot="1" x14ac:dyDescent="0.25">
      <c r="B33" s="4" t="s">
        <v>30</v>
      </c>
      <c r="C33" s="5">
        <v>63</v>
      </c>
      <c r="D33" s="5">
        <v>23</v>
      </c>
      <c r="E33" s="6">
        <f t="shared" ref="E33:E35" si="2">IF(C33&gt;0,(D33-C33)/C33,"-")</f>
        <v>-0.63492063492063489</v>
      </c>
    </row>
    <row r="34" spans="2:5" ht="20.100000000000001" customHeight="1" thickBot="1" x14ac:dyDescent="0.25">
      <c r="B34" s="4" t="s">
        <v>29</v>
      </c>
      <c r="C34" s="5">
        <v>461</v>
      </c>
      <c r="D34" s="5">
        <v>459</v>
      </c>
      <c r="E34" s="6">
        <f t="shared" si="2"/>
        <v>-4.3383947939262474E-3</v>
      </c>
    </row>
    <row r="35" spans="2:5" ht="20.100000000000001" customHeight="1" thickBot="1" x14ac:dyDescent="0.25">
      <c r="B35" s="4" t="s">
        <v>31</v>
      </c>
      <c r="C35" s="5">
        <v>348</v>
      </c>
      <c r="D35" s="5">
        <v>261</v>
      </c>
      <c r="E35" s="6">
        <f t="shared" si="2"/>
        <v>-0.25</v>
      </c>
    </row>
    <row r="41" spans="2:5" ht="42.75" customHeight="1" thickBot="1" x14ac:dyDescent="0.25">
      <c r="C41" s="8">
        <v>2017</v>
      </c>
      <c r="D41" s="8">
        <v>2018</v>
      </c>
      <c r="E41" s="8" t="s">
        <v>27</v>
      </c>
    </row>
    <row r="42" spans="2:5" ht="20.100000000000001" customHeight="1" thickBot="1" x14ac:dyDescent="0.25">
      <c r="B42" s="4" t="s">
        <v>34</v>
      </c>
      <c r="C42" s="5">
        <v>931</v>
      </c>
      <c r="D42" s="5">
        <v>979</v>
      </c>
      <c r="E42" s="6">
        <f>IF(C42&gt;0,(D42-C42)/C42,"-")</f>
        <v>5.155746509129968E-2</v>
      </c>
    </row>
    <row r="43" spans="2:5" ht="20.100000000000001" customHeight="1" thickBot="1" x14ac:dyDescent="0.25">
      <c r="B43" s="4" t="s">
        <v>35</v>
      </c>
      <c r="C43" s="5">
        <v>85</v>
      </c>
      <c r="D43" s="5">
        <v>73</v>
      </c>
      <c r="E43" s="6">
        <f t="shared" ref="E43:E49" si="3">IF(C43&gt;0,(D43-C43)/C43,"-")</f>
        <v>-0.14117647058823529</v>
      </c>
    </row>
    <row r="44" spans="2:5" ht="20.100000000000001" customHeight="1" thickBot="1" x14ac:dyDescent="0.25">
      <c r="B44" s="4" t="s">
        <v>32</v>
      </c>
      <c r="C44" s="5">
        <v>97</v>
      </c>
      <c r="D44" s="5">
        <v>80</v>
      </c>
      <c r="E44" s="6">
        <f t="shared" si="3"/>
        <v>-0.17525773195876287</v>
      </c>
    </row>
    <row r="45" spans="2:5" ht="20.100000000000001" customHeight="1" thickBot="1" x14ac:dyDescent="0.25">
      <c r="B45" s="4" t="s">
        <v>33</v>
      </c>
      <c r="C45" s="5">
        <v>1828</v>
      </c>
      <c r="D45" s="5">
        <v>1708</v>
      </c>
      <c r="E45" s="6">
        <f t="shared" si="3"/>
        <v>-6.5645514223194742E-2</v>
      </c>
    </row>
    <row r="46" spans="2:5" ht="20.100000000000001" customHeight="1" thickBot="1" x14ac:dyDescent="0.25">
      <c r="B46" s="4" t="s">
        <v>36</v>
      </c>
      <c r="C46" s="5">
        <v>1206</v>
      </c>
      <c r="D46" s="5">
        <v>1132</v>
      </c>
      <c r="E46" s="6">
        <f t="shared" si="3"/>
        <v>-6.1359867330016582E-2</v>
      </c>
    </row>
    <row r="47" spans="2:5" ht="20.100000000000001" customHeight="1" thickBot="1" x14ac:dyDescent="0.25">
      <c r="B47" s="4" t="s">
        <v>68</v>
      </c>
      <c r="C47" s="5">
        <v>497</v>
      </c>
      <c r="D47" s="5">
        <v>600</v>
      </c>
      <c r="E47" s="6">
        <f t="shared" si="3"/>
        <v>0.20724346076458752</v>
      </c>
    </row>
    <row r="48" spans="2:5" ht="20.100000000000001" customHeight="1" collapsed="1" thickBot="1" x14ac:dyDescent="0.25">
      <c r="B48" s="4" t="s">
        <v>37</v>
      </c>
      <c r="C48" s="6">
        <f>C42/(C42+C43)</f>
        <v>0.91633858267716539</v>
      </c>
      <c r="D48" s="6">
        <f>D42/(D42+D43)</f>
        <v>0.93060836501901145</v>
      </c>
      <c r="E48" s="6">
        <f t="shared" si="3"/>
        <v>1.5572608871445324E-2</v>
      </c>
    </row>
    <row r="49" spans="2:5" ht="20.100000000000001" customHeight="1" thickBot="1" x14ac:dyDescent="0.25">
      <c r="B49" s="4" t="s">
        <v>38</v>
      </c>
      <c r="C49" s="6">
        <f>C45/(C44+C45)</f>
        <v>0.94961038961038957</v>
      </c>
      <c r="D49" s="6">
        <f t="shared" ref="D49" si="4">D45/(D44+D45)</f>
        <v>0.95525727069351229</v>
      </c>
      <c r="E49" s="6">
        <f t="shared" si="3"/>
        <v>5.9465241165269382E-3</v>
      </c>
    </row>
    <row r="55" spans="2:5" ht="42.75" customHeight="1" thickBot="1" x14ac:dyDescent="0.25">
      <c r="C55" s="8">
        <v>2017</v>
      </c>
      <c r="D55" s="8">
        <v>2018</v>
      </c>
      <c r="E55" s="8" t="s">
        <v>27</v>
      </c>
    </row>
    <row r="56" spans="2:5" ht="20.100000000000001" customHeight="1" thickBot="1" x14ac:dyDescent="0.25">
      <c r="B56" s="4" t="s">
        <v>39</v>
      </c>
      <c r="C56" s="5">
        <v>1039</v>
      </c>
      <c r="D56" s="5">
        <v>1074</v>
      </c>
      <c r="E56" s="6">
        <f>IF(C56&gt;0,(D56-C56)/C56,"-")</f>
        <v>3.3686236766121272E-2</v>
      </c>
    </row>
    <row r="57" spans="2:5" ht="20.100000000000001" customHeight="1" thickBot="1" x14ac:dyDescent="0.25">
      <c r="B57" s="4" t="s">
        <v>42</v>
      </c>
      <c r="C57" s="5">
        <v>624</v>
      </c>
      <c r="D57" s="5">
        <v>670</v>
      </c>
      <c r="E57" s="6">
        <f t="shared" ref="E57:E61" si="5">IF(C57&gt;0,(D57-C57)/C57,"-")</f>
        <v>7.371794871794872E-2</v>
      </c>
    </row>
    <row r="58" spans="2:5" ht="20.100000000000001" customHeight="1" thickBot="1" x14ac:dyDescent="0.25">
      <c r="B58" s="4" t="s">
        <v>43</v>
      </c>
      <c r="C58" s="5">
        <v>327</v>
      </c>
      <c r="D58" s="5">
        <v>325</v>
      </c>
      <c r="E58" s="6">
        <f t="shared" si="5"/>
        <v>-6.1162079510703364E-3</v>
      </c>
    </row>
    <row r="59" spans="2:5" ht="20.100000000000001" customHeight="1" collapsed="1" thickBot="1" x14ac:dyDescent="0.25">
      <c r="B59" s="4" t="s">
        <v>99</v>
      </c>
      <c r="C59" s="6">
        <f>(C57+C58)/C56</f>
        <v>0.91530317613089507</v>
      </c>
      <c r="D59" s="6">
        <f>(D57+D58)/D56</f>
        <v>0.92644320297951588</v>
      </c>
      <c r="E59" s="6">
        <f t="shared" si="5"/>
        <v>1.2170860037557331E-2</v>
      </c>
    </row>
    <row r="60" spans="2:5" ht="20.100000000000001" customHeight="1" thickBot="1" x14ac:dyDescent="0.25">
      <c r="B60" s="4" t="s">
        <v>40</v>
      </c>
      <c r="C60" s="6">
        <v>0.89655172413793105</v>
      </c>
      <c r="D60" s="6">
        <v>0.91530054644808745</v>
      </c>
      <c r="E60" s="6">
        <f t="shared" si="5"/>
        <v>2.091214796132829E-2</v>
      </c>
    </row>
    <row r="61" spans="2:5" ht="20.100000000000001" customHeight="1" thickBot="1" x14ac:dyDescent="0.25">
      <c r="B61" s="4" t="s">
        <v>41</v>
      </c>
      <c r="C61" s="6">
        <v>0.95335276967930027</v>
      </c>
      <c r="D61" s="6">
        <v>0.95029239766081874</v>
      </c>
      <c r="E61" s="6">
        <f t="shared" si="5"/>
        <v>-3.2101149918628866E-3</v>
      </c>
    </row>
    <row r="62" spans="2:5" ht="15" thickBot="1" x14ac:dyDescent="0.25">
      <c r="E62" s="6"/>
    </row>
    <row r="67" spans="2:10" ht="42.75" customHeight="1" thickBot="1" x14ac:dyDescent="0.25">
      <c r="C67" s="8">
        <v>2017</v>
      </c>
      <c r="D67" s="8">
        <v>2018</v>
      </c>
      <c r="E67" s="8" t="s">
        <v>27</v>
      </c>
    </row>
    <row r="68" spans="2:10" ht="20.100000000000001" customHeight="1" thickBot="1" x14ac:dyDescent="0.25">
      <c r="B68" s="4" t="s">
        <v>45</v>
      </c>
      <c r="C68" s="5">
        <v>6478</v>
      </c>
      <c r="D68" s="5">
        <v>6837</v>
      </c>
      <c r="E68" s="6">
        <f>IF(C68&gt;0,(D68-C68)/C68,"-")</f>
        <v>5.5418338993516517E-2</v>
      </c>
    </row>
    <row r="69" spans="2:10" ht="20.100000000000001" customHeight="1" thickBot="1" x14ac:dyDescent="0.25">
      <c r="B69" s="4" t="s">
        <v>46</v>
      </c>
      <c r="C69" s="5">
        <v>2489</v>
      </c>
      <c r="D69" s="5">
        <v>2588</v>
      </c>
      <c r="E69" s="6">
        <f t="shared" ref="E69:E75" si="6">IF(C69&gt;0,(D69-C69)/C69,"-")</f>
        <v>3.9775010044194453E-2</v>
      </c>
    </row>
    <row r="70" spans="2:10" ht="20.100000000000001" customHeight="1" thickBot="1" x14ac:dyDescent="0.25">
      <c r="B70" s="4" t="s">
        <v>44</v>
      </c>
      <c r="C70" s="5">
        <v>12</v>
      </c>
      <c r="D70" s="5">
        <v>25</v>
      </c>
      <c r="E70" s="6">
        <f t="shared" si="6"/>
        <v>1.0833333333333333</v>
      </c>
    </row>
    <row r="71" spans="2:10" ht="20.100000000000001" customHeight="1" thickBot="1" x14ac:dyDescent="0.25">
      <c r="B71" s="4" t="s">
        <v>47</v>
      </c>
      <c r="C71" s="5">
        <v>2460</v>
      </c>
      <c r="D71" s="5">
        <v>2824</v>
      </c>
      <c r="E71" s="6">
        <f t="shared" si="6"/>
        <v>0.14796747967479676</v>
      </c>
    </row>
    <row r="72" spans="2:10" ht="20.100000000000001" customHeight="1" thickBot="1" x14ac:dyDescent="0.25">
      <c r="B72" s="4" t="s">
        <v>48</v>
      </c>
      <c r="C72" s="5">
        <v>1259</v>
      </c>
      <c r="D72" s="5">
        <v>1152</v>
      </c>
      <c r="E72" s="6">
        <f t="shared" si="6"/>
        <v>-8.4988085782366954E-2</v>
      </c>
    </row>
    <row r="73" spans="2:10" ht="20.100000000000001" customHeight="1" thickBot="1" x14ac:dyDescent="0.25">
      <c r="B73" s="4" t="s">
        <v>49</v>
      </c>
      <c r="C73" s="5">
        <v>255</v>
      </c>
      <c r="D73" s="5">
        <v>247</v>
      </c>
      <c r="E73" s="6">
        <f t="shared" si="6"/>
        <v>-3.1372549019607843E-2</v>
      </c>
    </row>
    <row r="74" spans="2:10" ht="20.100000000000001" customHeight="1" thickBot="1" x14ac:dyDescent="0.25">
      <c r="B74" s="4" t="s">
        <v>50</v>
      </c>
      <c r="C74" s="5">
        <v>0</v>
      </c>
      <c r="D74" s="5">
        <v>0</v>
      </c>
      <c r="E74" s="6" t="str">
        <f t="shared" si="6"/>
        <v>-</v>
      </c>
    </row>
    <row r="75" spans="2:10" ht="20.100000000000001" customHeight="1" thickBot="1" x14ac:dyDescent="0.25">
      <c r="B75" s="4" t="s">
        <v>51</v>
      </c>
      <c r="C75" s="5">
        <v>3</v>
      </c>
      <c r="D75" s="5">
        <v>1</v>
      </c>
      <c r="E75" s="6">
        <f t="shared" si="6"/>
        <v>-0.66666666666666663</v>
      </c>
    </row>
    <row r="76" spans="2:10" x14ac:dyDescent="0.2">
      <c r="B76" s="9"/>
      <c r="C76" s="9"/>
      <c r="D76" s="9"/>
      <c r="E76" s="9"/>
      <c r="F76" s="9"/>
      <c r="G76" s="9"/>
      <c r="H76" s="9"/>
      <c r="I76" s="9"/>
      <c r="J76" s="9"/>
    </row>
    <row r="77" spans="2:10" x14ac:dyDescent="0.2">
      <c r="B77" s="9"/>
      <c r="C77" s="9"/>
      <c r="D77" s="9"/>
      <c r="E77" s="9"/>
      <c r="F77" s="9"/>
      <c r="G77" s="9"/>
      <c r="H77" s="9"/>
      <c r="I77" s="9"/>
      <c r="J77" s="9"/>
    </row>
    <row r="87" spans="2:5" ht="42.75" customHeight="1" thickBot="1" x14ac:dyDescent="0.25">
      <c r="C87" s="8">
        <v>2017</v>
      </c>
      <c r="D87" s="8">
        <v>2018</v>
      </c>
      <c r="E87" s="8" t="s">
        <v>27</v>
      </c>
    </row>
    <row r="88" spans="2:5" ht="29.25" thickBot="1" x14ac:dyDescent="0.25">
      <c r="B88" s="4" t="s">
        <v>52</v>
      </c>
      <c r="C88" s="5">
        <v>450</v>
      </c>
      <c r="D88" s="5">
        <v>409</v>
      </c>
      <c r="E88" s="6">
        <f>IF(C88&gt;0,(D88-C88)/C88,"-")</f>
        <v>-9.1111111111111115E-2</v>
      </c>
    </row>
    <row r="89" spans="2:5" ht="29.25" thickBot="1" x14ac:dyDescent="0.25">
      <c r="B89" s="4" t="s">
        <v>53</v>
      </c>
      <c r="C89" s="5">
        <v>302</v>
      </c>
      <c r="D89" s="5">
        <v>320</v>
      </c>
      <c r="E89" s="6">
        <f t="shared" ref="E89:E91" si="7">IF(C89&gt;0,(D89-C89)/C89,"-")</f>
        <v>5.9602649006622516E-2</v>
      </c>
    </row>
    <row r="90" spans="2:5" ht="29.25" customHeight="1" thickBot="1" x14ac:dyDescent="0.25">
      <c r="B90" s="4" t="s">
        <v>54</v>
      </c>
      <c r="C90" s="5">
        <v>381</v>
      </c>
      <c r="D90" s="5">
        <v>399</v>
      </c>
      <c r="E90" s="6">
        <f t="shared" si="7"/>
        <v>4.7244094488188976E-2</v>
      </c>
    </row>
    <row r="91" spans="2:5" ht="29.25" customHeight="1" thickBot="1" x14ac:dyDescent="0.25">
      <c r="B91" s="4" t="s">
        <v>55</v>
      </c>
      <c r="C91" s="6">
        <f>(C88+C89)/(C88+C89+C90)</f>
        <v>0.66372462488967343</v>
      </c>
      <c r="D91" s="6">
        <f>(D88+D89)/(D88+D89+D90)</f>
        <v>0.64627659574468088</v>
      </c>
      <c r="E91" s="6">
        <f t="shared" si="7"/>
        <v>-2.6288054549569891E-2</v>
      </c>
    </row>
    <row r="97" spans="2:5" ht="42.75" customHeight="1" thickBot="1" x14ac:dyDescent="0.25">
      <c r="C97" s="8">
        <v>2017</v>
      </c>
      <c r="D97" s="8">
        <v>2018</v>
      </c>
      <c r="E97" s="8" t="s">
        <v>27</v>
      </c>
    </row>
    <row r="98" spans="2:5" ht="20.100000000000001" customHeight="1" thickBot="1" x14ac:dyDescent="0.25">
      <c r="B98" s="4" t="s">
        <v>39</v>
      </c>
      <c r="C98" s="5">
        <v>1200</v>
      </c>
      <c r="D98" s="5">
        <v>1192</v>
      </c>
      <c r="E98" s="6">
        <f>IF(C98&gt;0,(D98-C98)/C98,"-")</f>
        <v>-6.6666666666666671E-3</v>
      </c>
    </row>
    <row r="99" spans="2:5" ht="20.100000000000001" customHeight="1" thickBot="1" x14ac:dyDescent="0.25">
      <c r="B99" s="4" t="s">
        <v>42</v>
      </c>
      <c r="C99" s="5">
        <v>461</v>
      </c>
      <c r="D99" s="5">
        <v>479</v>
      </c>
      <c r="E99" s="6">
        <f t="shared" ref="E99:E103" si="8">IF(C99&gt;0,(D99-C99)/C99,"-")</f>
        <v>3.9045553145336226E-2</v>
      </c>
    </row>
    <row r="100" spans="2:5" ht="20.100000000000001" customHeight="1" thickBot="1" x14ac:dyDescent="0.25">
      <c r="B100" s="4" t="s">
        <v>43</v>
      </c>
      <c r="C100" s="5">
        <v>328</v>
      </c>
      <c r="D100" s="5">
        <v>275</v>
      </c>
      <c r="E100" s="6">
        <f t="shared" si="8"/>
        <v>-0.16158536585365854</v>
      </c>
    </row>
    <row r="101" spans="2:5" ht="20.100000000000001" customHeight="1" thickBot="1" x14ac:dyDescent="0.25">
      <c r="B101" s="4" t="s">
        <v>99</v>
      </c>
      <c r="C101" s="6">
        <f>(C99+C100)/C98</f>
        <v>0.65749999999999997</v>
      </c>
      <c r="D101" s="6">
        <f>(D99+D100)/D98</f>
        <v>0.6325503355704698</v>
      </c>
      <c r="E101" s="6">
        <f t="shared" si="8"/>
        <v>-3.7946257687498361E-2</v>
      </c>
    </row>
    <row r="102" spans="2:5" ht="20.100000000000001" customHeight="1" thickBot="1" x14ac:dyDescent="0.25">
      <c r="B102" s="4" t="s">
        <v>40</v>
      </c>
      <c r="C102" s="6">
        <v>0.65576102418207682</v>
      </c>
      <c r="D102" s="6">
        <v>0.64642375168690958</v>
      </c>
      <c r="E102" s="6">
        <f t="shared" si="8"/>
        <v>-1.4238834195450271E-2</v>
      </c>
    </row>
    <row r="103" spans="2:5" ht="20.100000000000001" customHeight="1" thickBot="1" x14ac:dyDescent="0.25">
      <c r="B103" s="4" t="s">
        <v>41</v>
      </c>
      <c r="C103" s="6">
        <v>0.65995975855130784</v>
      </c>
      <c r="D103" s="6">
        <v>0.6097560975609756</v>
      </c>
      <c r="E103" s="6">
        <f t="shared" si="8"/>
        <v>-7.6070791195716844E-2</v>
      </c>
    </row>
    <row r="109" spans="2:5" ht="42.75" customHeight="1" thickBot="1" x14ac:dyDescent="0.25">
      <c r="C109" s="8">
        <v>2017</v>
      </c>
      <c r="D109" s="8">
        <v>2018</v>
      </c>
      <c r="E109" s="8" t="s">
        <v>27</v>
      </c>
    </row>
    <row r="110" spans="2:5" ht="15" thickBot="1" x14ac:dyDescent="0.25">
      <c r="B110" s="4" t="s">
        <v>56</v>
      </c>
      <c r="C110" s="5">
        <v>1214</v>
      </c>
      <c r="D110" s="5">
        <v>1126</v>
      </c>
      <c r="E110" s="6">
        <f>IF(C110&gt;0,(D110-C110)/C110,"-")</f>
        <v>-7.248764415156507E-2</v>
      </c>
    </row>
    <row r="111" spans="2:5" ht="15" thickBot="1" x14ac:dyDescent="0.25">
      <c r="B111" s="4" t="s">
        <v>57</v>
      </c>
      <c r="C111" s="5">
        <v>927</v>
      </c>
      <c r="D111" s="5">
        <v>810</v>
      </c>
      <c r="E111" s="6">
        <f t="shared" ref="E111:E112" si="9">IF(C111&gt;0,(D111-C111)/C111,"-")</f>
        <v>-0.12621359223300971</v>
      </c>
    </row>
    <row r="112" spans="2:5" ht="15" thickBot="1" x14ac:dyDescent="0.25">
      <c r="B112" s="4" t="s">
        <v>58</v>
      </c>
      <c r="C112" s="5">
        <v>287</v>
      </c>
      <c r="D112" s="5">
        <v>316</v>
      </c>
      <c r="E112" s="6">
        <f t="shared" si="9"/>
        <v>0.10104529616724739</v>
      </c>
    </row>
    <row r="113" spans="2:14" x14ac:dyDescent="0.2">
      <c r="B113" s="9"/>
      <c r="C113" s="9"/>
      <c r="D113" s="9"/>
      <c r="E113" s="9"/>
      <c r="F113" s="9"/>
      <c r="G113" s="9"/>
      <c r="H113" s="9"/>
      <c r="I113" s="9"/>
      <c r="J113" s="9"/>
    </row>
    <row r="114" spans="2:14" x14ac:dyDescent="0.2">
      <c r="B114" s="9"/>
      <c r="C114" s="9"/>
      <c r="D114" s="9"/>
      <c r="E114" s="9"/>
      <c r="F114" s="9"/>
      <c r="G114" s="9"/>
      <c r="H114" s="9"/>
      <c r="I114" s="9"/>
      <c r="J114" s="9"/>
    </row>
    <row r="124" spans="2:14" ht="26.25" customHeight="1" x14ac:dyDescent="0.2">
      <c r="C124" s="26">
        <v>2017</v>
      </c>
      <c r="D124" s="26"/>
      <c r="E124" s="26"/>
      <c r="F124" s="27"/>
      <c r="G124" s="28">
        <v>2018</v>
      </c>
      <c r="H124" s="26"/>
      <c r="I124" s="26"/>
      <c r="J124" s="27"/>
      <c r="K124" s="29" t="s">
        <v>59</v>
      </c>
      <c r="L124" s="30"/>
      <c r="M124" s="30"/>
      <c r="N124" s="30"/>
    </row>
    <row r="125" spans="2:14" ht="29.25" customHeight="1" thickBot="1" x14ac:dyDescent="0.25">
      <c r="C125" s="11" t="s">
        <v>60</v>
      </c>
      <c r="D125" s="12" t="s">
        <v>61</v>
      </c>
      <c r="E125" s="12" t="s">
        <v>62</v>
      </c>
      <c r="F125" s="12" t="s">
        <v>63</v>
      </c>
      <c r="G125" s="11" t="s">
        <v>60</v>
      </c>
      <c r="H125" s="12" t="s">
        <v>61</v>
      </c>
      <c r="I125" s="12" t="s">
        <v>62</v>
      </c>
      <c r="J125" s="12" t="s">
        <v>63</v>
      </c>
      <c r="K125" s="11" t="s">
        <v>60</v>
      </c>
      <c r="L125" s="12" t="s">
        <v>61</v>
      </c>
      <c r="M125" s="12" t="s">
        <v>62</v>
      </c>
      <c r="N125" s="12" t="s">
        <v>63</v>
      </c>
    </row>
    <row r="126" spans="2:14" ht="15" thickBot="1" x14ac:dyDescent="0.25">
      <c r="B126" s="4" t="s">
        <v>64</v>
      </c>
      <c r="C126" s="10">
        <v>9</v>
      </c>
      <c r="D126" s="10">
        <v>7</v>
      </c>
      <c r="E126" s="10">
        <v>1</v>
      </c>
      <c r="F126" s="10">
        <v>17</v>
      </c>
      <c r="G126" s="10">
        <v>8</v>
      </c>
      <c r="H126" s="10">
        <v>7</v>
      </c>
      <c r="I126" s="10">
        <v>0</v>
      </c>
      <c r="J126" s="10">
        <v>15</v>
      </c>
      <c r="K126" s="6">
        <f>IF(C126=0,"-",(G126-C126)/C126)</f>
        <v>-0.1111111111111111</v>
      </c>
      <c r="L126" s="6">
        <f t="shared" ref="L126:N131" si="10">IF(D126=0,"-",(H126-D126)/D126)</f>
        <v>0</v>
      </c>
      <c r="M126" s="6">
        <f t="shared" si="10"/>
        <v>-1</v>
      </c>
      <c r="N126" s="6">
        <f t="shared" si="10"/>
        <v>-0.11764705882352941</v>
      </c>
    </row>
    <row r="127" spans="2:14" ht="15" thickBot="1" x14ac:dyDescent="0.25">
      <c r="B127" s="4" t="s">
        <v>65</v>
      </c>
      <c r="C127" s="10">
        <v>0</v>
      </c>
      <c r="D127" s="10">
        <v>0</v>
      </c>
      <c r="E127" s="10">
        <v>0</v>
      </c>
      <c r="F127" s="10">
        <v>0</v>
      </c>
      <c r="G127" s="10">
        <v>3</v>
      </c>
      <c r="H127" s="10">
        <v>0</v>
      </c>
      <c r="I127" s="10">
        <v>1</v>
      </c>
      <c r="J127" s="10">
        <v>4</v>
      </c>
      <c r="K127" s="6" t="str">
        <f t="shared" ref="K127:K131" si="11">IF(C127=0,"-",(G127-C127)/C127)</f>
        <v>-</v>
      </c>
      <c r="L127" s="6" t="str">
        <f t="shared" si="10"/>
        <v>-</v>
      </c>
      <c r="M127" s="6" t="str">
        <f t="shared" si="10"/>
        <v>-</v>
      </c>
      <c r="N127" s="6" t="str">
        <f t="shared" si="10"/>
        <v>-</v>
      </c>
    </row>
    <row r="128" spans="2:14" ht="15" thickBot="1" x14ac:dyDescent="0.25">
      <c r="B128" s="4" t="s">
        <v>66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6" t="str">
        <f t="shared" si="11"/>
        <v>-</v>
      </c>
      <c r="L128" s="6" t="str">
        <f t="shared" si="10"/>
        <v>-</v>
      </c>
      <c r="M128" s="6" t="str">
        <f t="shared" si="10"/>
        <v>-</v>
      </c>
      <c r="N128" s="6" t="str">
        <f t="shared" si="10"/>
        <v>-</v>
      </c>
    </row>
    <row r="129" spans="2:14" ht="15" thickBot="1" x14ac:dyDescent="0.25">
      <c r="B129" s="7" t="s">
        <v>67</v>
      </c>
      <c r="C129" s="10">
        <v>1</v>
      </c>
      <c r="D129" s="10">
        <v>0</v>
      </c>
      <c r="E129" s="10">
        <v>0</v>
      </c>
      <c r="F129" s="10">
        <v>1</v>
      </c>
      <c r="G129" s="10">
        <v>0</v>
      </c>
      <c r="H129" s="10">
        <v>0</v>
      </c>
      <c r="I129" s="10">
        <v>0</v>
      </c>
      <c r="J129" s="10">
        <v>0</v>
      </c>
      <c r="K129" s="6">
        <f t="shared" si="11"/>
        <v>-1</v>
      </c>
      <c r="L129" s="6" t="str">
        <f t="shared" si="10"/>
        <v>-</v>
      </c>
      <c r="M129" s="6" t="str">
        <f t="shared" si="10"/>
        <v>-</v>
      </c>
      <c r="N129" s="6">
        <f t="shared" si="10"/>
        <v>-1</v>
      </c>
    </row>
    <row r="130" spans="2:14" ht="15" thickBot="1" x14ac:dyDescent="0.25">
      <c r="B130" s="4" t="s">
        <v>68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1</v>
      </c>
      <c r="I130" s="10">
        <v>0</v>
      </c>
      <c r="J130" s="10">
        <v>1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4" t="s">
        <v>69</v>
      </c>
      <c r="C131" s="10">
        <v>10</v>
      </c>
      <c r="D131" s="10">
        <v>7</v>
      </c>
      <c r="E131" s="10">
        <v>1</v>
      </c>
      <c r="F131" s="10">
        <v>18</v>
      </c>
      <c r="G131" s="10">
        <v>11</v>
      </c>
      <c r="H131" s="10">
        <v>8</v>
      </c>
      <c r="I131" s="10">
        <v>1</v>
      </c>
      <c r="J131" s="10">
        <v>20</v>
      </c>
      <c r="K131" s="6">
        <f t="shared" si="11"/>
        <v>0.1</v>
      </c>
      <c r="L131" s="6">
        <f t="shared" si="10"/>
        <v>0.14285714285714285</v>
      </c>
      <c r="M131" s="6">
        <f t="shared" si="10"/>
        <v>0</v>
      </c>
      <c r="N131" s="6">
        <f t="shared" si="10"/>
        <v>0.1111111111111111</v>
      </c>
    </row>
    <row r="132" spans="2:14" ht="15" thickBot="1" x14ac:dyDescent="0.25">
      <c r="B132" s="4" t="s">
        <v>37</v>
      </c>
      <c r="C132" s="6">
        <f>IF(C126=0,"-",C126/(C126+C127))</f>
        <v>1</v>
      </c>
      <c r="D132" s="6">
        <f>IF(D126=0,"-",D126/(D126+D127))</f>
        <v>1</v>
      </c>
      <c r="E132" s="6">
        <f t="shared" ref="E132:J132" si="12">IF(E126=0,"-",E126/(E126+E127))</f>
        <v>1</v>
      </c>
      <c r="F132" s="6">
        <f t="shared" si="12"/>
        <v>1</v>
      </c>
      <c r="G132" s="6">
        <f t="shared" si="12"/>
        <v>0.72727272727272729</v>
      </c>
      <c r="H132" s="6">
        <f t="shared" si="12"/>
        <v>1</v>
      </c>
      <c r="I132" s="6" t="str">
        <f t="shared" si="12"/>
        <v>-</v>
      </c>
      <c r="J132" s="6">
        <f t="shared" si="12"/>
        <v>0.78947368421052633</v>
      </c>
      <c r="K132" s="6">
        <f>IF(OR(C132="-",G132="-"),"-",(G132-C132)/C132)</f>
        <v>-0.27272727272727271</v>
      </c>
      <c r="L132" s="6">
        <f t="shared" ref="L132:N133" si="13">IF(OR(D132="-",H132="-"),"-",(H132-D132)/D132)</f>
        <v>0</v>
      </c>
      <c r="M132" s="6" t="str">
        <f t="shared" si="13"/>
        <v>-</v>
      </c>
      <c r="N132" s="6">
        <f t="shared" si="13"/>
        <v>-0.21052631578947367</v>
      </c>
    </row>
    <row r="133" spans="2:14" ht="15" thickBot="1" x14ac:dyDescent="0.25">
      <c r="B133" s="4" t="s">
        <v>38</v>
      </c>
      <c r="C133" s="6">
        <f>IF(C129=0,"-",C129/(C128+C129))</f>
        <v>1</v>
      </c>
      <c r="D133" s="6" t="str">
        <f t="shared" ref="D133:J133" si="14">IF(D129=0,"-",D129/(D128+D129))</f>
        <v>-</v>
      </c>
      <c r="E133" s="6" t="str">
        <f t="shared" si="14"/>
        <v>-</v>
      </c>
      <c r="F133" s="6">
        <f t="shared" si="14"/>
        <v>1</v>
      </c>
      <c r="G133" s="6" t="str">
        <f t="shared" si="14"/>
        <v>-</v>
      </c>
      <c r="H133" s="6" t="str">
        <f t="shared" si="14"/>
        <v>-</v>
      </c>
      <c r="I133" s="6" t="str">
        <f t="shared" si="14"/>
        <v>-</v>
      </c>
      <c r="J133" s="6" t="str">
        <f t="shared" si="14"/>
        <v>-</v>
      </c>
      <c r="K133" s="6" t="str">
        <f>IF(OR(C133="-",G133="-"),"-",(G133-C133)/C133)</f>
        <v>-</v>
      </c>
      <c r="L133" s="6" t="str">
        <f t="shared" si="13"/>
        <v>-</v>
      </c>
      <c r="M133" s="6" t="str">
        <f t="shared" si="13"/>
        <v>-</v>
      </c>
      <c r="N133" s="6" t="str">
        <f t="shared" si="13"/>
        <v>-</v>
      </c>
    </row>
    <row r="134" spans="2:14" x14ac:dyDescent="0.2">
      <c r="C134" s="13"/>
    </row>
    <row r="135" spans="2:14" x14ac:dyDescent="0.2">
      <c r="C135" s="13"/>
      <c r="M135" s="14"/>
    </row>
    <row r="136" spans="2:14" x14ac:dyDescent="0.2">
      <c r="C136" s="13"/>
    </row>
    <row r="139" spans="2:14" ht="29.25" customHeight="1" x14ac:dyDescent="0.2">
      <c r="C139" s="26">
        <v>2017</v>
      </c>
      <c r="D139" s="26"/>
      <c r="E139" s="26"/>
      <c r="F139" s="27"/>
      <c r="G139" s="28">
        <v>2018</v>
      </c>
      <c r="H139" s="26"/>
      <c r="I139" s="26"/>
      <c r="J139" s="27"/>
      <c r="K139" s="29" t="s">
        <v>59</v>
      </c>
      <c r="L139" s="30"/>
      <c r="M139" s="30"/>
      <c r="N139" s="30"/>
    </row>
    <row r="140" spans="2:14" ht="57.75" customHeight="1" thickBot="1" x14ac:dyDescent="0.25">
      <c r="C140" s="12" t="s">
        <v>61</v>
      </c>
      <c r="D140" s="12" t="s">
        <v>71</v>
      </c>
      <c r="E140" s="12" t="s">
        <v>70</v>
      </c>
      <c r="F140" s="12" t="s">
        <v>63</v>
      </c>
      <c r="G140" s="12" t="s">
        <v>61</v>
      </c>
      <c r="H140" s="12" t="s">
        <v>71</v>
      </c>
      <c r="I140" s="12" t="s">
        <v>70</v>
      </c>
      <c r="J140" s="12" t="s">
        <v>63</v>
      </c>
      <c r="K140" s="12" t="s">
        <v>61</v>
      </c>
      <c r="L140" s="12" t="s">
        <v>71</v>
      </c>
      <c r="M140" s="12" t="s">
        <v>70</v>
      </c>
      <c r="N140" s="12" t="s">
        <v>63</v>
      </c>
    </row>
    <row r="141" spans="2:14" ht="15" thickBot="1" x14ac:dyDescent="0.25">
      <c r="B141" s="4" t="s">
        <v>72</v>
      </c>
      <c r="C141" s="10">
        <v>42</v>
      </c>
      <c r="D141" s="10">
        <v>0</v>
      </c>
      <c r="E141" s="10">
        <v>3</v>
      </c>
      <c r="F141" s="10">
        <v>45</v>
      </c>
      <c r="G141" s="10">
        <v>48</v>
      </c>
      <c r="H141" s="10">
        <v>0</v>
      </c>
      <c r="I141" s="10">
        <v>1</v>
      </c>
      <c r="J141" s="10">
        <v>49</v>
      </c>
      <c r="K141" s="6">
        <f>IF(C141=0,"-",(G141-C141)/C141)</f>
        <v>0.14285714285714285</v>
      </c>
      <c r="L141" s="6" t="str">
        <f t="shared" ref="L141:N145" si="15">IF(D141=0,"-",(H141-D141)/D141)</f>
        <v>-</v>
      </c>
      <c r="M141" s="6">
        <f t="shared" si="15"/>
        <v>-0.66666666666666663</v>
      </c>
      <c r="N141" s="6">
        <f t="shared" si="15"/>
        <v>8.8888888888888892E-2</v>
      </c>
    </row>
    <row r="142" spans="2:14" ht="15" thickBot="1" x14ac:dyDescent="0.25">
      <c r="B142" s="4" t="s">
        <v>73</v>
      </c>
      <c r="C142" s="10">
        <v>5</v>
      </c>
      <c r="D142" s="10">
        <v>0</v>
      </c>
      <c r="E142" s="10">
        <v>1</v>
      </c>
      <c r="F142" s="10">
        <v>6</v>
      </c>
      <c r="G142" s="10">
        <v>10</v>
      </c>
      <c r="H142" s="10">
        <v>0</v>
      </c>
      <c r="I142" s="10">
        <v>1</v>
      </c>
      <c r="J142" s="10">
        <v>11</v>
      </c>
      <c r="K142" s="6">
        <f t="shared" ref="K142:K145" si="16">IF(C142=0,"-",(G142-C142)/C142)</f>
        <v>1</v>
      </c>
      <c r="L142" s="6" t="str">
        <f t="shared" si="15"/>
        <v>-</v>
      </c>
      <c r="M142" s="6">
        <f t="shared" si="15"/>
        <v>0</v>
      </c>
      <c r="N142" s="6">
        <f t="shared" si="15"/>
        <v>0.83333333333333337</v>
      </c>
    </row>
    <row r="143" spans="2:14" ht="15" thickBot="1" x14ac:dyDescent="0.25">
      <c r="B143" s="4" t="s">
        <v>74</v>
      </c>
      <c r="C143" s="10">
        <v>137</v>
      </c>
      <c r="D143" s="10">
        <v>0</v>
      </c>
      <c r="E143" s="10">
        <v>12</v>
      </c>
      <c r="F143" s="10">
        <v>149</v>
      </c>
      <c r="G143" s="10">
        <v>122</v>
      </c>
      <c r="H143" s="10">
        <v>0</v>
      </c>
      <c r="I143" s="10">
        <v>13</v>
      </c>
      <c r="J143" s="10">
        <v>135</v>
      </c>
      <c r="K143" s="6">
        <f t="shared" si="16"/>
        <v>-0.10948905109489052</v>
      </c>
      <c r="L143" s="6" t="str">
        <f t="shared" si="15"/>
        <v>-</v>
      </c>
      <c r="M143" s="6">
        <f t="shared" si="15"/>
        <v>8.3333333333333329E-2</v>
      </c>
      <c r="N143" s="6">
        <f t="shared" si="15"/>
        <v>-9.3959731543624164E-2</v>
      </c>
    </row>
    <row r="144" spans="2:14" ht="15" thickBot="1" x14ac:dyDescent="0.25">
      <c r="B144" s="4" t="s">
        <v>75</v>
      </c>
      <c r="C144" s="10">
        <v>59</v>
      </c>
      <c r="D144" s="10">
        <v>0</v>
      </c>
      <c r="E144" s="10">
        <v>5</v>
      </c>
      <c r="F144" s="10">
        <v>64</v>
      </c>
      <c r="G144" s="10">
        <v>51</v>
      </c>
      <c r="H144" s="10">
        <v>0</v>
      </c>
      <c r="I144" s="10">
        <v>5</v>
      </c>
      <c r="J144" s="10">
        <v>56</v>
      </c>
      <c r="K144" s="6">
        <f t="shared" si="16"/>
        <v>-0.13559322033898305</v>
      </c>
      <c r="L144" s="6" t="str">
        <f t="shared" si="15"/>
        <v>-</v>
      </c>
      <c r="M144" s="6">
        <f t="shared" si="15"/>
        <v>0</v>
      </c>
      <c r="N144" s="6">
        <f t="shared" si="15"/>
        <v>-0.125</v>
      </c>
    </row>
    <row r="145" spans="2:14" ht="15" thickBot="1" x14ac:dyDescent="0.25">
      <c r="B145" s="4" t="s">
        <v>76</v>
      </c>
      <c r="C145" s="10">
        <v>1</v>
      </c>
      <c r="D145" s="10">
        <v>0</v>
      </c>
      <c r="E145" s="10">
        <v>0</v>
      </c>
      <c r="F145" s="10">
        <v>1</v>
      </c>
      <c r="G145" s="10">
        <v>0</v>
      </c>
      <c r="H145" s="10">
        <v>0</v>
      </c>
      <c r="I145" s="10">
        <v>1</v>
      </c>
      <c r="J145" s="10">
        <v>1</v>
      </c>
      <c r="K145" s="6">
        <f t="shared" si="16"/>
        <v>-1</v>
      </c>
      <c r="L145" s="6" t="str">
        <f t="shared" si="15"/>
        <v>-</v>
      </c>
      <c r="M145" s="6" t="str">
        <f t="shared" si="15"/>
        <v>-</v>
      </c>
      <c r="N145" s="6">
        <f t="shared" si="15"/>
        <v>0</v>
      </c>
    </row>
    <row r="146" spans="2:14" ht="15" thickBot="1" x14ac:dyDescent="0.25">
      <c r="B146" s="7" t="s">
        <v>69</v>
      </c>
      <c r="C146" s="10">
        <v>244</v>
      </c>
      <c r="D146" s="10">
        <v>0</v>
      </c>
      <c r="E146" s="10">
        <v>21</v>
      </c>
      <c r="F146" s="10">
        <v>265</v>
      </c>
      <c r="G146" s="10">
        <v>231</v>
      </c>
      <c r="H146" s="10">
        <v>0</v>
      </c>
      <c r="I146" s="10">
        <v>21</v>
      </c>
      <c r="J146" s="10">
        <v>252</v>
      </c>
      <c r="K146" s="6">
        <f t="shared" ref="K146" si="17">IF(C146=0,"-",(G146-C146)/C146)</f>
        <v>-5.3278688524590161E-2</v>
      </c>
      <c r="L146" s="6" t="str">
        <f t="shared" ref="L146" si="18">IF(D146=0,"-",(H146-D146)/D146)</f>
        <v>-</v>
      </c>
      <c r="M146" s="6">
        <f t="shared" ref="M146" si="19">IF(E146=0,"-",(I146-E146)/E146)</f>
        <v>0</v>
      </c>
      <c r="N146" s="6">
        <f t="shared" ref="N146" si="20">IF(F146=0,"-",(J146-F146)/F146)</f>
        <v>-4.9056603773584909E-2</v>
      </c>
    </row>
    <row r="147" spans="2:14" ht="29.25" thickBot="1" x14ac:dyDescent="0.25">
      <c r="B147" s="7" t="s">
        <v>77</v>
      </c>
      <c r="C147" s="6">
        <f t="shared" ref="C147:J148" si="21">IF(C141=0,"-",(C141/(C141+C143)))</f>
        <v>0.23463687150837989</v>
      </c>
      <c r="D147" s="6" t="str">
        <f t="shared" si="21"/>
        <v>-</v>
      </c>
      <c r="E147" s="6">
        <f t="shared" si="21"/>
        <v>0.2</v>
      </c>
      <c r="F147" s="6">
        <f t="shared" si="21"/>
        <v>0.23195876288659795</v>
      </c>
      <c r="G147" s="6">
        <f t="shared" si="21"/>
        <v>0.28235294117647058</v>
      </c>
      <c r="H147" s="6" t="str">
        <f t="shared" si="21"/>
        <v>-</v>
      </c>
      <c r="I147" s="6">
        <f t="shared" si="21"/>
        <v>7.1428571428571425E-2</v>
      </c>
      <c r="J147" s="6">
        <f t="shared" si="21"/>
        <v>0.26630434782608697</v>
      </c>
      <c r="K147" s="6">
        <f>IF(OR(C147="-",G147="-"),"-",(G147-C147)/C147)</f>
        <v>0.2033613445378151</v>
      </c>
      <c r="L147" s="6" t="str">
        <f t="shared" ref="L147:N148" si="22">IF(OR(D147="-",H147="-"),"-",(H147-D147)/D147)</f>
        <v>-</v>
      </c>
      <c r="M147" s="6">
        <f t="shared" si="22"/>
        <v>-0.6428571428571429</v>
      </c>
      <c r="N147" s="6">
        <f t="shared" si="22"/>
        <v>0.14806763285024158</v>
      </c>
    </row>
    <row r="148" spans="2:14" ht="29.25" thickBot="1" x14ac:dyDescent="0.25">
      <c r="B148" s="7" t="s">
        <v>78</v>
      </c>
      <c r="C148" s="6">
        <f t="shared" si="21"/>
        <v>7.8125E-2</v>
      </c>
      <c r="D148" s="6" t="str">
        <f t="shared" si="21"/>
        <v>-</v>
      </c>
      <c r="E148" s="6">
        <f t="shared" si="21"/>
        <v>0.16666666666666666</v>
      </c>
      <c r="F148" s="6">
        <f t="shared" si="21"/>
        <v>8.5714285714285715E-2</v>
      </c>
      <c r="G148" s="6">
        <f t="shared" si="21"/>
        <v>0.16393442622950818</v>
      </c>
      <c r="H148" s="6" t="str">
        <f t="shared" si="21"/>
        <v>-</v>
      </c>
      <c r="I148" s="6">
        <f t="shared" si="21"/>
        <v>0.16666666666666666</v>
      </c>
      <c r="J148" s="6">
        <f t="shared" si="21"/>
        <v>0.16417910447761194</v>
      </c>
      <c r="K148" s="6">
        <f>IF(OR(C148="-",G148="-"),"-",(G148-C148)/C148)</f>
        <v>1.0983606557377048</v>
      </c>
      <c r="L148" s="6" t="str">
        <f t="shared" si="22"/>
        <v>-</v>
      </c>
      <c r="M148" s="6">
        <f t="shared" si="22"/>
        <v>0</v>
      </c>
      <c r="N148" s="6">
        <f t="shared" si="22"/>
        <v>0.91542288557213936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2" spans="2:14" ht="14.25" x14ac:dyDescent="0.2">
      <c r="B152" s="7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</row>
    <row r="153" spans="2:14" ht="14.25" x14ac:dyDescent="0.2">
      <c r="B153" s="7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</row>
    <row r="154" spans="2:14" ht="29.25" customHeight="1" thickBot="1" x14ac:dyDescent="0.25">
      <c r="B154" s="7"/>
      <c r="C154" s="8">
        <v>2017</v>
      </c>
      <c r="D154" s="8">
        <v>2018</v>
      </c>
      <c r="E154" s="19" t="s">
        <v>59</v>
      </c>
    </row>
    <row r="155" spans="2:14" ht="15" thickBot="1" x14ac:dyDescent="0.25">
      <c r="B155" s="4" t="s">
        <v>95</v>
      </c>
      <c r="C155" s="20">
        <v>185</v>
      </c>
      <c r="D155" s="20">
        <v>163</v>
      </c>
      <c r="E155" s="18">
        <f>IF(C155=0,"-",(D155-C155)/C155)</f>
        <v>-0.11891891891891893</v>
      </c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15" thickBot="1" x14ac:dyDescent="0.25">
      <c r="B156" s="4" t="s">
        <v>96</v>
      </c>
      <c r="C156" s="20">
        <v>49</v>
      </c>
      <c r="D156" s="20">
        <v>46</v>
      </c>
      <c r="E156" s="18">
        <f t="shared" ref="E156:E157" si="23">IF(C156=0,"-",(D156-C156)/C156)</f>
        <v>-6.1224489795918366E-2</v>
      </c>
      <c r="F156" s="18"/>
      <c r="G156" s="18"/>
      <c r="H156" s="18"/>
      <c r="I156" s="18"/>
      <c r="J156" s="18"/>
      <c r="K156" s="18"/>
      <c r="L156" s="18"/>
      <c r="M156" s="18"/>
      <c r="N156" s="18"/>
    </row>
    <row r="157" spans="2:14" ht="15" thickBot="1" x14ac:dyDescent="0.25">
      <c r="B157" s="4" t="s">
        <v>97</v>
      </c>
      <c r="C157" s="20">
        <v>6</v>
      </c>
      <c r="D157" s="20">
        <v>9</v>
      </c>
      <c r="E157" s="18">
        <f t="shared" si="23"/>
        <v>0.5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98</v>
      </c>
      <c r="C158" s="18">
        <f>IF(C155=0,"-",C155/(C155+C156+C157))</f>
        <v>0.77083333333333337</v>
      </c>
      <c r="D158" s="18">
        <f>IF(D155=0,"-",D155/(D155+D156+D157))</f>
        <v>0.74770642201834858</v>
      </c>
      <c r="E158" s="18">
        <f>IF(OR(C158="-",D158="-"),"-",(D158-C158)/C158)</f>
        <v>-3.000247954376405E-2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4.25" x14ac:dyDescent="0.2">
      <c r="B159" s="7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4.25" x14ac:dyDescent="0.2">
      <c r="B160" s="7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</row>
    <row r="164" spans="2:5" ht="42.75" customHeight="1" thickBot="1" x14ac:dyDescent="0.25">
      <c r="C164" s="8">
        <v>2017</v>
      </c>
      <c r="D164" s="8">
        <v>2018</v>
      </c>
      <c r="E164" s="8" t="s">
        <v>27</v>
      </c>
    </row>
    <row r="165" spans="2:5" ht="20.100000000000001" customHeight="1" thickBot="1" x14ac:dyDescent="0.25">
      <c r="B165" s="4" t="s">
        <v>39</v>
      </c>
      <c r="C165" s="5">
        <v>18</v>
      </c>
      <c r="D165" s="5">
        <v>19</v>
      </c>
      <c r="E165" s="6">
        <f>IF(C165=0,"-",(D165-C165)/C165)</f>
        <v>5.5555555555555552E-2</v>
      </c>
    </row>
    <row r="166" spans="2:5" ht="20.100000000000001" customHeight="1" thickBot="1" x14ac:dyDescent="0.25">
      <c r="B166" s="4" t="s">
        <v>42</v>
      </c>
      <c r="C166" s="5">
        <v>13</v>
      </c>
      <c r="D166" s="5">
        <v>6</v>
      </c>
      <c r="E166" s="6">
        <f t="shared" ref="E166:E167" si="24">IF(C166=0,"-",(D166-C166)/C166)</f>
        <v>-0.53846153846153844</v>
      </c>
    </row>
    <row r="167" spans="2:5" ht="20.100000000000001" customHeight="1" thickBot="1" x14ac:dyDescent="0.25">
      <c r="B167" s="4" t="s">
        <v>43</v>
      </c>
      <c r="C167" s="5">
        <v>5</v>
      </c>
      <c r="D167" s="5">
        <v>9</v>
      </c>
      <c r="E167" s="6">
        <f t="shared" si="24"/>
        <v>0.8</v>
      </c>
    </row>
    <row r="168" spans="2:5" ht="20.100000000000001" customHeight="1" thickBot="1" x14ac:dyDescent="0.25">
      <c r="B168" s="4" t="s">
        <v>99</v>
      </c>
      <c r="C168" s="6">
        <f>IF(C165=0,"-",(C166+C167)/C165)</f>
        <v>1</v>
      </c>
      <c r="D168" s="6">
        <f>IF(D165=0,"-",(D166+D167)/D165)</f>
        <v>0.78947368421052633</v>
      </c>
      <c r="E168" s="6">
        <f t="shared" ref="E168:E170" si="25">IF(OR(C168="-",D168="-"),"-",(D168-C168)/C168)</f>
        <v>-0.21052631578947367</v>
      </c>
    </row>
    <row r="169" spans="2:5" ht="20.100000000000001" customHeight="1" thickBot="1" x14ac:dyDescent="0.25">
      <c r="B169" s="4" t="s">
        <v>40</v>
      </c>
      <c r="C169" s="6">
        <v>1</v>
      </c>
      <c r="D169" s="6">
        <v>0.66666666666666663</v>
      </c>
      <c r="E169" s="6">
        <f t="shared" si="25"/>
        <v>-0.33333333333333337</v>
      </c>
    </row>
    <row r="170" spans="2:5" ht="20.100000000000001" customHeight="1" thickBot="1" x14ac:dyDescent="0.25">
      <c r="B170" s="4" t="s">
        <v>41</v>
      </c>
      <c r="C170" s="6">
        <v>1</v>
      </c>
      <c r="D170" s="6">
        <v>0.9</v>
      </c>
      <c r="E170" s="6">
        <f t="shared" si="25"/>
        <v>-9.9999999999999978E-2</v>
      </c>
    </row>
    <row r="176" spans="2:5" ht="42.75" customHeight="1" thickBot="1" x14ac:dyDescent="0.25">
      <c r="C176" s="8">
        <v>2017</v>
      </c>
      <c r="D176" s="8">
        <v>2018</v>
      </c>
      <c r="E176" s="8" t="s">
        <v>27</v>
      </c>
    </row>
    <row r="177" spans="2:10" ht="15" thickBot="1" x14ac:dyDescent="0.25">
      <c r="B177" s="15" t="s">
        <v>82</v>
      </c>
      <c r="C177" s="5">
        <v>15</v>
      </c>
      <c r="D177" s="5">
        <v>32</v>
      </c>
      <c r="E177" s="6">
        <f>IF(C177=0,"-",(D177-C177)/C177)</f>
        <v>1.1333333333333333</v>
      </c>
      <c r="H177" s="13"/>
    </row>
    <row r="178" spans="2:10" ht="15" thickBot="1" x14ac:dyDescent="0.25">
      <c r="B178" s="4" t="s">
        <v>44</v>
      </c>
      <c r="C178" s="5">
        <v>6</v>
      </c>
      <c r="D178" s="5">
        <v>25</v>
      </c>
      <c r="E178" s="6">
        <f t="shared" ref="E178:E184" si="26">IF(C178=0,"-",(D178-C178)/C178)</f>
        <v>3.1666666666666665</v>
      </c>
      <c r="H178" s="13"/>
    </row>
    <row r="179" spans="2:10" ht="15" thickBot="1" x14ac:dyDescent="0.25">
      <c r="B179" s="4" t="s">
        <v>48</v>
      </c>
      <c r="C179" s="5">
        <v>8</v>
      </c>
      <c r="D179" s="5">
        <v>7</v>
      </c>
      <c r="E179" s="6">
        <f t="shared" si="26"/>
        <v>-0.125</v>
      </c>
      <c r="H179" s="13"/>
    </row>
    <row r="180" spans="2:10" ht="15" thickBot="1" x14ac:dyDescent="0.25">
      <c r="B180" s="4" t="s">
        <v>79</v>
      </c>
      <c r="C180" s="5">
        <v>1</v>
      </c>
      <c r="D180" s="5">
        <v>0</v>
      </c>
      <c r="E180" s="6">
        <f t="shared" si="26"/>
        <v>-1</v>
      </c>
      <c r="H180" s="13"/>
    </row>
    <row r="181" spans="2:10" ht="15" thickBot="1" x14ac:dyDescent="0.25">
      <c r="B181" s="15" t="s">
        <v>80</v>
      </c>
      <c r="C181" s="5">
        <v>291</v>
      </c>
      <c r="D181" s="5">
        <v>266</v>
      </c>
      <c r="E181" s="6">
        <f t="shared" si="26"/>
        <v>-8.5910652920962199E-2</v>
      </c>
      <c r="H181" s="13"/>
    </row>
    <row r="182" spans="2:10" ht="15" thickBot="1" x14ac:dyDescent="0.25">
      <c r="B182" s="4" t="s">
        <v>48</v>
      </c>
      <c r="C182" s="5">
        <v>268</v>
      </c>
      <c r="D182" s="5">
        <v>245</v>
      </c>
      <c r="E182" s="6">
        <f t="shared" si="26"/>
        <v>-8.5820895522388058E-2</v>
      </c>
      <c r="H182" s="13"/>
    </row>
    <row r="183" spans="2:10" ht="15" thickBot="1" x14ac:dyDescent="0.25">
      <c r="B183" s="4" t="s">
        <v>71</v>
      </c>
      <c r="C183" s="5">
        <v>0</v>
      </c>
      <c r="D183" s="5">
        <v>0</v>
      </c>
      <c r="E183" s="6" t="str">
        <f t="shared" si="26"/>
        <v>-</v>
      </c>
      <c r="H183" s="13"/>
    </row>
    <row r="184" spans="2:10" ht="15" thickBot="1" x14ac:dyDescent="0.25">
      <c r="B184" s="4" t="s">
        <v>81</v>
      </c>
      <c r="C184" s="5">
        <v>23</v>
      </c>
      <c r="D184" s="5">
        <v>21</v>
      </c>
      <c r="E184" s="6">
        <f t="shared" si="26"/>
        <v>-8.6956521739130432E-2</v>
      </c>
      <c r="H184" s="13"/>
    </row>
    <row r="185" spans="2:10" x14ac:dyDescent="0.2">
      <c r="B185" s="9"/>
      <c r="C185" s="9"/>
      <c r="D185" s="9"/>
      <c r="E185" s="9"/>
      <c r="F185" s="9"/>
      <c r="G185" s="9"/>
      <c r="H185" s="9"/>
      <c r="I185" s="9"/>
      <c r="J185" s="9"/>
    </row>
    <row r="186" spans="2:10" x14ac:dyDescent="0.2">
      <c r="B186" s="9"/>
      <c r="C186" s="9"/>
      <c r="D186" s="9"/>
      <c r="E186" s="9"/>
      <c r="F186" s="9"/>
      <c r="G186" s="9"/>
      <c r="H186" s="9"/>
      <c r="I186" s="9"/>
      <c r="J186" s="9"/>
    </row>
    <row r="196" spans="2:5" ht="42.75" customHeight="1" thickBot="1" x14ac:dyDescent="0.25">
      <c r="C196" s="8">
        <v>2017</v>
      </c>
      <c r="D196" s="8">
        <v>2018</v>
      </c>
      <c r="E196" s="8" t="s">
        <v>27</v>
      </c>
    </row>
    <row r="197" spans="2:5" ht="15" thickBot="1" x14ac:dyDescent="0.25">
      <c r="B197" s="4" t="s">
        <v>83</v>
      </c>
      <c r="C197" s="5">
        <v>10</v>
      </c>
      <c r="D197" s="5">
        <v>9</v>
      </c>
      <c r="E197" s="6">
        <f t="shared" ref="E197:E200" si="27">IF(C197=0,"-",(D197-C197)/C197)</f>
        <v>-0.1</v>
      </c>
    </row>
    <row r="198" spans="2:5" ht="15" thickBot="1" x14ac:dyDescent="0.25">
      <c r="B198" s="4" t="s">
        <v>84</v>
      </c>
      <c r="C198" s="5">
        <v>0</v>
      </c>
      <c r="D198" s="5">
        <v>1</v>
      </c>
      <c r="E198" s="6" t="str">
        <f t="shared" si="27"/>
        <v>-</v>
      </c>
    </row>
    <row r="199" spans="2:5" ht="15" thickBot="1" x14ac:dyDescent="0.25">
      <c r="B199" s="4" t="s">
        <v>85</v>
      </c>
      <c r="C199" s="5">
        <v>10</v>
      </c>
      <c r="D199" s="5">
        <v>10</v>
      </c>
      <c r="E199" s="6">
        <f t="shared" si="27"/>
        <v>0</v>
      </c>
    </row>
    <row r="200" spans="2:5" ht="15" thickBot="1" x14ac:dyDescent="0.25">
      <c r="B200" s="4" t="s">
        <v>86</v>
      </c>
      <c r="C200" s="5">
        <v>10</v>
      </c>
      <c r="D200" s="5">
        <v>9</v>
      </c>
      <c r="E200" s="6">
        <f t="shared" si="27"/>
        <v>-0.1</v>
      </c>
    </row>
    <row r="206" spans="2:5" ht="42.75" customHeight="1" thickBot="1" x14ac:dyDescent="0.25">
      <c r="C206" s="8">
        <v>2017</v>
      </c>
      <c r="D206" s="8">
        <v>2018</v>
      </c>
      <c r="E206" s="8" t="s">
        <v>27</v>
      </c>
    </row>
    <row r="207" spans="2:5" ht="20.100000000000001" customHeight="1" thickBot="1" x14ac:dyDescent="0.25">
      <c r="B207" s="16" t="s">
        <v>89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90</v>
      </c>
      <c r="C208" s="5">
        <v>10</v>
      </c>
      <c r="D208" s="5">
        <v>9</v>
      </c>
      <c r="E208" s="6">
        <f t="shared" si="28"/>
        <v>-0.1</v>
      </c>
    </row>
    <row r="209" spans="2:5" ht="20.100000000000001" customHeight="1" thickBot="1" x14ac:dyDescent="0.25">
      <c r="B209" s="17" t="s">
        <v>87</v>
      </c>
      <c r="C209" s="5">
        <v>8</v>
      </c>
      <c r="D209" s="5">
        <v>7</v>
      </c>
      <c r="E209" s="6">
        <f t="shared" si="28"/>
        <v>-0.125</v>
      </c>
    </row>
    <row r="210" spans="2:5" ht="20.100000000000001" customHeight="1" thickBot="1" x14ac:dyDescent="0.25">
      <c r="B210" s="17" t="s">
        <v>88</v>
      </c>
      <c r="C210" s="5">
        <v>2</v>
      </c>
      <c r="D210" s="5">
        <v>2</v>
      </c>
      <c r="E210" s="6">
        <f t="shared" si="28"/>
        <v>0</v>
      </c>
    </row>
    <row r="211" spans="2:5" ht="20.100000000000001" customHeight="1" thickBot="1" x14ac:dyDescent="0.25">
      <c r="B211" s="17" t="s">
        <v>91</v>
      </c>
      <c r="C211" s="5"/>
      <c r="D211" s="5"/>
      <c r="E211" s="6"/>
    </row>
    <row r="212" spans="2:5" ht="20.100000000000001" customHeight="1" thickBot="1" x14ac:dyDescent="0.25">
      <c r="B212" s="17" t="s">
        <v>90</v>
      </c>
      <c r="C212" s="5">
        <v>0</v>
      </c>
      <c r="D212" s="5">
        <v>1</v>
      </c>
      <c r="E212" s="6" t="str">
        <f>IF(C212=0,"-",(D212-C212)/C212)</f>
        <v>-</v>
      </c>
    </row>
    <row r="213" spans="2:5" ht="15" thickBot="1" x14ac:dyDescent="0.25">
      <c r="B213" s="17" t="s">
        <v>87</v>
      </c>
      <c r="C213" s="5">
        <v>0</v>
      </c>
      <c r="D213" s="5">
        <v>1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88</v>
      </c>
      <c r="C214" s="5">
        <v>0</v>
      </c>
      <c r="D214" s="5">
        <v>0</v>
      </c>
      <c r="E214" s="6" t="str">
        <f t="shared" si="29"/>
        <v>-</v>
      </c>
    </row>
    <row r="220" spans="2:5" ht="42.75" customHeight="1" thickBot="1" x14ac:dyDescent="0.25">
      <c r="C220" s="8">
        <v>2017</v>
      </c>
      <c r="D220" s="8">
        <v>2018</v>
      </c>
      <c r="E220" s="8" t="s">
        <v>27</v>
      </c>
    </row>
    <row r="221" spans="2:5" ht="15" thickBot="1" x14ac:dyDescent="0.25">
      <c r="B221" s="16" t="s">
        <v>92</v>
      </c>
      <c r="C221" s="5">
        <v>13</v>
      </c>
      <c r="D221" s="5">
        <v>35</v>
      </c>
      <c r="E221" s="6">
        <f t="shared" ref="E221:E223" si="30">IF(C221=0,"-",(D221-C221)/C221)</f>
        <v>1.6923076923076923</v>
      </c>
    </row>
    <row r="222" spans="2:5" ht="15" thickBot="1" x14ac:dyDescent="0.25">
      <c r="B222" s="16" t="s">
        <v>93</v>
      </c>
      <c r="C222" s="5">
        <v>17</v>
      </c>
      <c r="D222" s="5">
        <v>19</v>
      </c>
      <c r="E222" s="6">
        <f t="shared" si="30"/>
        <v>0.11764705882352941</v>
      </c>
    </row>
    <row r="223" spans="2:5" ht="15" thickBot="1" x14ac:dyDescent="0.25">
      <c r="B223" s="16" t="s">
        <v>94</v>
      </c>
      <c r="C223" s="5">
        <v>2</v>
      </c>
      <c r="D223" s="5">
        <v>18</v>
      </c>
      <c r="E223" s="6">
        <f t="shared" si="30"/>
        <v>8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4:F124"/>
    <mergeCell ref="G124:J124"/>
    <mergeCell ref="K124:N124"/>
    <mergeCell ref="C139:F139"/>
    <mergeCell ref="G139:J139"/>
    <mergeCell ref="K139:N139"/>
  </mergeCells>
  <pageMargins left="0.70866141732283472" right="0.70866141732283472" top="0.74803149606299213" bottom="0.74803149606299213" header="0.31496062992125984" footer="0.31496062992125984"/>
  <pageSetup paperSize="9" scale="12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1" spans="2:5" ht="27" customHeight="1" x14ac:dyDescent="0.2">
      <c r="B11" s="21" t="str">
        <f>Portada!B9</f>
        <v>AÑO  2018</v>
      </c>
    </row>
    <row r="13" spans="2:5" ht="42.75" customHeight="1" thickBot="1" x14ac:dyDescent="0.25">
      <c r="C13" s="8">
        <v>2017</v>
      </c>
      <c r="D13" s="8">
        <v>2018</v>
      </c>
      <c r="E13" s="8" t="s">
        <v>27</v>
      </c>
    </row>
    <row r="14" spans="2:5" ht="20.100000000000001" customHeight="1" thickBot="1" x14ac:dyDescent="0.25">
      <c r="B14" s="4" t="s">
        <v>22</v>
      </c>
      <c r="C14" s="5">
        <v>727</v>
      </c>
      <c r="D14" s="5">
        <v>839</v>
      </c>
      <c r="E14" s="6">
        <f>IF(C14&gt;0,(D14-C14)/C14,"-")</f>
        <v>0.15405777166437415</v>
      </c>
    </row>
    <row r="15" spans="2:5" ht="20.100000000000001" customHeight="1" thickBot="1" x14ac:dyDescent="0.25">
      <c r="B15" s="4" t="s">
        <v>17</v>
      </c>
      <c r="C15" s="5">
        <v>718</v>
      </c>
      <c r="D15" s="5">
        <v>834</v>
      </c>
      <c r="E15" s="6">
        <f t="shared" ref="E15:E23" si="0">IF(C15&gt;0,(D15-C15)/C15,"-")</f>
        <v>0.16155988857938719</v>
      </c>
    </row>
    <row r="16" spans="2:5" ht="20.100000000000001" customHeight="1" thickBot="1" x14ac:dyDescent="0.25">
      <c r="B16" s="4" t="s">
        <v>18</v>
      </c>
      <c r="C16" s="5">
        <v>430</v>
      </c>
      <c r="D16" s="5">
        <v>541</v>
      </c>
      <c r="E16" s="6">
        <f t="shared" si="0"/>
        <v>0.25813953488372093</v>
      </c>
    </row>
    <row r="17" spans="2:5" ht="20.100000000000001" customHeight="1" thickBot="1" x14ac:dyDescent="0.25">
      <c r="B17" s="4" t="s">
        <v>19</v>
      </c>
      <c r="C17" s="5">
        <v>288</v>
      </c>
      <c r="D17" s="5">
        <v>293</v>
      </c>
      <c r="E17" s="6">
        <f t="shared" si="0"/>
        <v>1.7361111111111112E-2</v>
      </c>
    </row>
    <row r="18" spans="2:5" ht="20.100000000000001" customHeight="1" thickBot="1" x14ac:dyDescent="0.25">
      <c r="B18" s="4" t="s">
        <v>20</v>
      </c>
      <c r="C18" s="6">
        <f>C17/C15</f>
        <v>0.4011142061281337</v>
      </c>
      <c r="D18" s="6">
        <f>D17/D15</f>
        <v>0.35131894484412468</v>
      </c>
      <c r="E18" s="6">
        <f t="shared" si="0"/>
        <v>-0.12414235278443915</v>
      </c>
    </row>
    <row r="19" spans="2:5" ht="30" customHeight="1" thickBot="1" x14ac:dyDescent="0.25">
      <c r="B19" s="4" t="s">
        <v>23</v>
      </c>
      <c r="C19" s="5">
        <v>86</v>
      </c>
      <c r="D19" s="5">
        <v>104</v>
      </c>
      <c r="E19" s="6">
        <f t="shared" si="0"/>
        <v>0.20930232558139536</v>
      </c>
    </row>
    <row r="20" spans="2:5" ht="20.100000000000001" customHeight="1" thickBot="1" x14ac:dyDescent="0.25">
      <c r="B20" s="4" t="s">
        <v>24</v>
      </c>
      <c r="C20" s="5">
        <v>49</v>
      </c>
      <c r="D20" s="5">
        <v>60</v>
      </c>
      <c r="E20" s="6">
        <f t="shared" si="0"/>
        <v>0.22448979591836735</v>
      </c>
    </row>
    <row r="21" spans="2:5" ht="20.100000000000001" customHeight="1" thickBot="1" x14ac:dyDescent="0.25">
      <c r="B21" s="4" t="s">
        <v>25</v>
      </c>
      <c r="C21" s="5">
        <v>37</v>
      </c>
      <c r="D21" s="5">
        <v>44</v>
      </c>
      <c r="E21" s="6">
        <f t="shared" si="0"/>
        <v>0.1891891891891892</v>
      </c>
    </row>
    <row r="22" spans="2:5" ht="20.100000000000001" customHeight="1" thickBot="1" x14ac:dyDescent="0.25">
      <c r="B22" s="4" t="s">
        <v>21</v>
      </c>
      <c r="C22" s="6">
        <f>C21/C19</f>
        <v>0.43023255813953487</v>
      </c>
      <c r="D22" s="6">
        <f t="shared" ref="D22" si="1">D21/D19</f>
        <v>0.42307692307692307</v>
      </c>
      <c r="E22" s="6">
        <f t="shared" si="0"/>
        <v>-1.6632016632016612E-2</v>
      </c>
    </row>
    <row r="23" spans="2:5" ht="20.100000000000001" customHeight="1" thickBot="1" x14ac:dyDescent="0.25">
      <c r="B23" s="7" t="s">
        <v>26</v>
      </c>
      <c r="C23" s="6">
        <v>0.44910647826712452</v>
      </c>
      <c r="D23" s="6">
        <v>0.52152053877949178</v>
      </c>
      <c r="E23" s="6">
        <f t="shared" si="0"/>
        <v>0.16124029382024641</v>
      </c>
    </row>
    <row r="31" spans="2:5" ht="42.75" customHeight="1" thickBot="1" x14ac:dyDescent="0.25">
      <c r="C31" s="8">
        <v>2017</v>
      </c>
      <c r="D31" s="8">
        <v>2018</v>
      </c>
      <c r="E31" s="8" t="s">
        <v>27</v>
      </c>
    </row>
    <row r="32" spans="2:5" ht="20.100000000000001" customHeight="1" thickBot="1" x14ac:dyDescent="0.25">
      <c r="B32" s="4" t="s">
        <v>28</v>
      </c>
      <c r="C32" s="5">
        <v>243</v>
      </c>
      <c r="D32" s="5">
        <v>307</v>
      </c>
      <c r="E32" s="6">
        <f>IF(C32&gt;0,(D32-C32)/C32,"-")</f>
        <v>0.26337448559670784</v>
      </c>
    </row>
    <row r="33" spans="2:5" ht="20.100000000000001" customHeight="1" thickBot="1" x14ac:dyDescent="0.25">
      <c r="B33" s="4" t="s">
        <v>30</v>
      </c>
      <c r="C33" s="5">
        <v>2</v>
      </c>
      <c r="D33" s="5">
        <v>0</v>
      </c>
      <c r="E33" s="6">
        <f t="shared" ref="E33:E35" si="2">IF(C33&gt;0,(D33-C33)/C33,"-")</f>
        <v>-1</v>
      </c>
    </row>
    <row r="34" spans="2:5" ht="20.100000000000001" customHeight="1" thickBot="1" x14ac:dyDescent="0.25">
      <c r="B34" s="4" t="s">
        <v>29</v>
      </c>
      <c r="C34" s="5">
        <v>214</v>
      </c>
      <c r="D34" s="5">
        <v>278</v>
      </c>
      <c r="E34" s="6">
        <f t="shared" si="2"/>
        <v>0.29906542056074764</v>
      </c>
    </row>
    <row r="35" spans="2:5" ht="20.100000000000001" customHeight="1" thickBot="1" x14ac:dyDescent="0.25">
      <c r="B35" s="4" t="s">
        <v>31</v>
      </c>
      <c r="C35" s="5">
        <v>27</v>
      </c>
      <c r="D35" s="5">
        <v>29</v>
      </c>
      <c r="E35" s="6">
        <f t="shared" si="2"/>
        <v>7.407407407407407E-2</v>
      </c>
    </row>
    <row r="41" spans="2:5" ht="42.75" customHeight="1" thickBot="1" x14ac:dyDescent="0.25">
      <c r="C41" s="8">
        <v>2017</v>
      </c>
      <c r="D41" s="8">
        <v>2018</v>
      </c>
      <c r="E41" s="8" t="s">
        <v>27</v>
      </c>
    </row>
    <row r="42" spans="2:5" ht="20.100000000000001" customHeight="1" thickBot="1" x14ac:dyDescent="0.25">
      <c r="B42" s="4" t="s">
        <v>34</v>
      </c>
      <c r="C42" s="5">
        <v>142</v>
      </c>
      <c r="D42" s="5">
        <v>172</v>
      </c>
      <c r="E42" s="6">
        <f>IF(C42&gt;0,(D42-C42)/C42,"-")</f>
        <v>0.21126760563380281</v>
      </c>
    </row>
    <row r="43" spans="2:5" ht="20.100000000000001" customHeight="1" thickBot="1" x14ac:dyDescent="0.25">
      <c r="B43" s="4" t="s">
        <v>35</v>
      </c>
      <c r="C43" s="5">
        <v>11</v>
      </c>
      <c r="D43" s="5">
        <v>6</v>
      </c>
      <c r="E43" s="6">
        <f t="shared" ref="E43:E49" si="3">IF(C43&gt;0,(D43-C43)/C43,"-")</f>
        <v>-0.45454545454545453</v>
      </c>
    </row>
    <row r="44" spans="2:5" ht="20.100000000000001" customHeight="1" thickBot="1" x14ac:dyDescent="0.25">
      <c r="B44" s="4" t="s">
        <v>32</v>
      </c>
      <c r="C44" s="5">
        <v>11</v>
      </c>
      <c r="D44" s="5">
        <v>0</v>
      </c>
      <c r="E44" s="6">
        <f t="shared" si="3"/>
        <v>-1</v>
      </c>
    </row>
    <row r="45" spans="2:5" ht="20.100000000000001" customHeight="1" thickBot="1" x14ac:dyDescent="0.25">
      <c r="B45" s="4" t="s">
        <v>33</v>
      </c>
      <c r="C45" s="5">
        <v>231</v>
      </c>
      <c r="D45" s="5">
        <v>199</v>
      </c>
      <c r="E45" s="6">
        <f t="shared" si="3"/>
        <v>-0.13852813852813853</v>
      </c>
    </row>
    <row r="46" spans="2:5" ht="20.100000000000001" customHeight="1" thickBot="1" x14ac:dyDescent="0.25">
      <c r="B46" s="4" t="s">
        <v>36</v>
      </c>
      <c r="C46" s="5">
        <v>164</v>
      </c>
      <c r="D46" s="5">
        <v>107</v>
      </c>
      <c r="E46" s="6">
        <f t="shared" si="3"/>
        <v>-0.34756097560975607</v>
      </c>
    </row>
    <row r="47" spans="2:5" ht="20.100000000000001" customHeight="1" thickBot="1" x14ac:dyDescent="0.25">
      <c r="B47" s="4" t="s">
        <v>68</v>
      </c>
      <c r="C47" s="5">
        <v>7</v>
      </c>
      <c r="D47" s="5">
        <v>35</v>
      </c>
      <c r="E47" s="6">
        <f t="shared" si="3"/>
        <v>4</v>
      </c>
    </row>
    <row r="48" spans="2:5" ht="20.100000000000001" customHeight="1" collapsed="1" thickBot="1" x14ac:dyDescent="0.25">
      <c r="B48" s="4" t="s">
        <v>37</v>
      </c>
      <c r="C48" s="6">
        <f>C42/(C42+C43)</f>
        <v>0.92810457516339873</v>
      </c>
      <c r="D48" s="6">
        <f>D42/(D42+D43)</f>
        <v>0.9662921348314607</v>
      </c>
      <c r="E48" s="6">
        <f t="shared" si="3"/>
        <v>4.11457509099541E-2</v>
      </c>
    </row>
    <row r="49" spans="2:5" ht="20.100000000000001" customHeight="1" thickBot="1" x14ac:dyDescent="0.25">
      <c r="B49" s="4" t="s">
        <v>38</v>
      </c>
      <c r="C49" s="6">
        <f>C45/(C44+C45)</f>
        <v>0.95454545454545459</v>
      </c>
      <c r="D49" s="6">
        <f t="shared" ref="D49" si="4">D45/(D44+D45)</f>
        <v>1</v>
      </c>
      <c r="E49" s="6">
        <f t="shared" si="3"/>
        <v>4.7619047619047575E-2</v>
      </c>
    </row>
    <row r="55" spans="2:5" ht="42.75" customHeight="1" thickBot="1" x14ac:dyDescent="0.25">
      <c r="C55" s="8">
        <v>2017</v>
      </c>
      <c r="D55" s="8">
        <v>2018</v>
      </c>
      <c r="E55" s="8" t="s">
        <v>27</v>
      </c>
    </row>
    <row r="56" spans="2:5" ht="20.100000000000001" customHeight="1" thickBot="1" x14ac:dyDescent="0.25">
      <c r="B56" s="4" t="s">
        <v>39</v>
      </c>
      <c r="C56" s="5">
        <v>153</v>
      </c>
      <c r="D56" s="5">
        <v>178</v>
      </c>
      <c r="E56" s="6">
        <f>IF(C56&gt;0,(D56-C56)/C56,"-")</f>
        <v>0.16339869281045752</v>
      </c>
    </row>
    <row r="57" spans="2:5" ht="20.100000000000001" customHeight="1" thickBot="1" x14ac:dyDescent="0.25">
      <c r="B57" s="4" t="s">
        <v>42</v>
      </c>
      <c r="C57" s="5">
        <v>87</v>
      </c>
      <c r="D57" s="5">
        <v>107</v>
      </c>
      <c r="E57" s="6">
        <f t="shared" ref="E57:E61" si="5">IF(C57&gt;0,(D57-C57)/C57,"-")</f>
        <v>0.22988505747126436</v>
      </c>
    </row>
    <row r="58" spans="2:5" ht="20.100000000000001" customHeight="1" thickBot="1" x14ac:dyDescent="0.25">
      <c r="B58" s="4" t="s">
        <v>43</v>
      </c>
      <c r="C58" s="5">
        <v>55</v>
      </c>
      <c r="D58" s="5">
        <v>65</v>
      </c>
      <c r="E58" s="6">
        <f t="shared" si="5"/>
        <v>0.18181818181818182</v>
      </c>
    </row>
    <row r="59" spans="2:5" ht="20.100000000000001" customHeight="1" collapsed="1" thickBot="1" x14ac:dyDescent="0.25">
      <c r="B59" s="4" t="s">
        <v>99</v>
      </c>
      <c r="C59" s="6">
        <f>(C57+C58)/C56</f>
        <v>0.92810457516339873</v>
      </c>
      <c r="D59" s="6">
        <f>(D57+D58)/D56</f>
        <v>0.9662921348314607</v>
      </c>
      <c r="E59" s="6">
        <f t="shared" si="5"/>
        <v>4.11457509099541E-2</v>
      </c>
    </row>
    <row r="60" spans="2:5" ht="20.100000000000001" customHeight="1" thickBot="1" x14ac:dyDescent="0.25">
      <c r="B60" s="4" t="s">
        <v>40</v>
      </c>
      <c r="C60" s="6">
        <v>0.89690721649484539</v>
      </c>
      <c r="D60" s="6">
        <v>0.97272727272727277</v>
      </c>
      <c r="E60" s="6">
        <f t="shared" si="5"/>
        <v>8.4535005224660412E-2</v>
      </c>
    </row>
    <row r="61" spans="2:5" ht="20.100000000000001" customHeight="1" thickBot="1" x14ac:dyDescent="0.25">
      <c r="B61" s="4" t="s">
        <v>41</v>
      </c>
      <c r="C61" s="6">
        <v>0.9821428571428571</v>
      </c>
      <c r="D61" s="6">
        <v>0.95588235294117652</v>
      </c>
      <c r="E61" s="6">
        <f t="shared" si="5"/>
        <v>-2.6737967914438408E-2</v>
      </c>
    </row>
    <row r="62" spans="2:5" ht="15" thickBot="1" x14ac:dyDescent="0.25">
      <c r="E62" s="6"/>
    </row>
    <row r="67" spans="2:10" ht="42.75" customHeight="1" thickBot="1" x14ac:dyDescent="0.25">
      <c r="C67" s="8">
        <v>2017</v>
      </c>
      <c r="D67" s="8">
        <v>2018</v>
      </c>
      <c r="E67" s="8" t="s">
        <v>27</v>
      </c>
    </row>
    <row r="68" spans="2:10" ht="20.100000000000001" customHeight="1" thickBot="1" x14ac:dyDescent="0.25">
      <c r="B68" s="4" t="s">
        <v>45</v>
      </c>
      <c r="C68" s="5">
        <v>797</v>
      </c>
      <c r="D68" s="5">
        <v>1055</v>
      </c>
      <c r="E68" s="6">
        <f>IF(C68&gt;0,(D68-C68)/C68,"-")</f>
        <v>0.32371392722710163</v>
      </c>
    </row>
    <row r="69" spans="2:10" ht="20.100000000000001" customHeight="1" thickBot="1" x14ac:dyDescent="0.25">
      <c r="B69" s="4" t="s">
        <v>46</v>
      </c>
      <c r="C69" s="5">
        <v>334</v>
      </c>
      <c r="D69" s="5">
        <v>508</v>
      </c>
      <c r="E69" s="6">
        <f t="shared" ref="E69:E75" si="6">IF(C69&gt;0,(D69-C69)/C69,"-")</f>
        <v>0.52095808383233533</v>
      </c>
    </row>
    <row r="70" spans="2:10" ht="20.100000000000001" customHeight="1" thickBot="1" x14ac:dyDescent="0.25">
      <c r="B70" s="4" t="s">
        <v>44</v>
      </c>
      <c r="C70" s="5">
        <v>0</v>
      </c>
      <c r="D70" s="5">
        <v>3</v>
      </c>
      <c r="E70" s="6" t="str">
        <f t="shared" si="6"/>
        <v>-</v>
      </c>
    </row>
    <row r="71" spans="2:10" ht="20.100000000000001" customHeight="1" thickBot="1" x14ac:dyDescent="0.25">
      <c r="B71" s="4" t="s">
        <v>47</v>
      </c>
      <c r="C71" s="5">
        <v>253</v>
      </c>
      <c r="D71" s="5">
        <v>386</v>
      </c>
      <c r="E71" s="6">
        <f t="shared" si="6"/>
        <v>0.52569169960474305</v>
      </c>
    </row>
    <row r="72" spans="2:10" ht="20.100000000000001" customHeight="1" thickBot="1" x14ac:dyDescent="0.25">
      <c r="B72" s="4" t="s">
        <v>48</v>
      </c>
      <c r="C72" s="5">
        <v>178</v>
      </c>
      <c r="D72" s="5">
        <v>135</v>
      </c>
      <c r="E72" s="6">
        <f t="shared" si="6"/>
        <v>-0.24157303370786518</v>
      </c>
    </row>
    <row r="73" spans="2:10" ht="20.100000000000001" customHeight="1" thickBot="1" x14ac:dyDescent="0.25">
      <c r="B73" s="4" t="s">
        <v>49</v>
      </c>
      <c r="C73" s="5">
        <v>31</v>
      </c>
      <c r="D73" s="5">
        <v>23</v>
      </c>
      <c r="E73" s="6">
        <f t="shared" si="6"/>
        <v>-0.25806451612903225</v>
      </c>
    </row>
    <row r="74" spans="2:10" ht="20.100000000000001" customHeight="1" thickBot="1" x14ac:dyDescent="0.25">
      <c r="B74" s="4" t="s">
        <v>50</v>
      </c>
      <c r="C74" s="5">
        <v>0</v>
      </c>
      <c r="D74" s="5">
        <v>0</v>
      </c>
      <c r="E74" s="6" t="str">
        <f t="shared" si="6"/>
        <v>-</v>
      </c>
    </row>
    <row r="75" spans="2:10" ht="20.100000000000001" customHeight="1" thickBot="1" x14ac:dyDescent="0.25">
      <c r="B75" s="4" t="s">
        <v>51</v>
      </c>
      <c r="C75" s="5">
        <v>0</v>
      </c>
      <c r="D75" s="5">
        <v>0</v>
      </c>
      <c r="E75" s="6" t="str">
        <f t="shared" si="6"/>
        <v>-</v>
      </c>
    </row>
    <row r="76" spans="2:10" x14ac:dyDescent="0.2">
      <c r="B76" s="9"/>
      <c r="C76" s="9"/>
      <c r="D76" s="9"/>
      <c r="E76" s="9"/>
      <c r="F76" s="9"/>
      <c r="G76" s="9"/>
      <c r="H76" s="9"/>
      <c r="I76" s="9"/>
      <c r="J76" s="9"/>
    </row>
    <row r="77" spans="2:10" x14ac:dyDescent="0.2">
      <c r="B77" s="9"/>
      <c r="C77" s="9"/>
      <c r="D77" s="9"/>
      <c r="E77" s="9"/>
      <c r="F77" s="9"/>
      <c r="G77" s="9"/>
      <c r="H77" s="9"/>
      <c r="I77" s="9"/>
      <c r="J77" s="9"/>
    </row>
    <row r="87" spans="2:5" ht="42.75" customHeight="1" thickBot="1" x14ac:dyDescent="0.25">
      <c r="C87" s="8">
        <v>2017</v>
      </c>
      <c r="D87" s="8">
        <v>2018</v>
      </c>
      <c r="E87" s="8" t="s">
        <v>27</v>
      </c>
    </row>
    <row r="88" spans="2:5" ht="29.25" thickBot="1" x14ac:dyDescent="0.25">
      <c r="B88" s="4" t="s">
        <v>52</v>
      </c>
      <c r="C88" s="5">
        <v>48</v>
      </c>
      <c r="D88" s="5">
        <v>64</v>
      </c>
      <c r="E88" s="6">
        <f>IF(C88&gt;0,(D88-C88)/C88,"-")</f>
        <v>0.33333333333333331</v>
      </c>
    </row>
    <row r="89" spans="2:5" ht="29.25" thickBot="1" x14ac:dyDescent="0.25">
      <c r="B89" s="4" t="s">
        <v>53</v>
      </c>
      <c r="C89" s="5">
        <v>28</v>
      </c>
      <c r="D89" s="5">
        <v>38</v>
      </c>
      <c r="E89" s="6">
        <f t="shared" ref="E89:E91" si="7">IF(C89&gt;0,(D89-C89)/C89,"-")</f>
        <v>0.35714285714285715</v>
      </c>
    </row>
    <row r="90" spans="2:5" ht="29.25" customHeight="1" thickBot="1" x14ac:dyDescent="0.25">
      <c r="B90" s="4" t="s">
        <v>54</v>
      </c>
      <c r="C90" s="5">
        <v>39</v>
      </c>
      <c r="D90" s="5">
        <v>44</v>
      </c>
      <c r="E90" s="6">
        <f t="shared" si="7"/>
        <v>0.12820512820512819</v>
      </c>
    </row>
    <row r="91" spans="2:5" ht="29.25" customHeight="1" thickBot="1" x14ac:dyDescent="0.25">
      <c r="B91" s="4" t="s">
        <v>55</v>
      </c>
      <c r="C91" s="6">
        <f>(C88+C89)/(C88+C89+C90)</f>
        <v>0.66086956521739126</v>
      </c>
      <c r="D91" s="6">
        <f>(D88+D89)/(D88+D89+D90)</f>
        <v>0.69863013698630139</v>
      </c>
      <c r="E91" s="6">
        <f t="shared" si="7"/>
        <v>5.7137707281903476E-2</v>
      </c>
    </row>
    <row r="97" spans="2:5" ht="42.75" customHeight="1" thickBot="1" x14ac:dyDescent="0.25">
      <c r="C97" s="8">
        <v>2017</v>
      </c>
      <c r="D97" s="8">
        <v>2018</v>
      </c>
      <c r="E97" s="8" t="s">
        <v>27</v>
      </c>
    </row>
    <row r="98" spans="2:5" ht="20.100000000000001" customHeight="1" thickBot="1" x14ac:dyDescent="0.25">
      <c r="B98" s="4" t="s">
        <v>39</v>
      </c>
      <c r="C98" s="5">
        <v>115</v>
      </c>
      <c r="D98" s="5">
        <v>146</v>
      </c>
      <c r="E98" s="6">
        <f>IF(C98&gt;0,(D98-C98)/C98,"-")</f>
        <v>0.26956521739130435</v>
      </c>
    </row>
    <row r="99" spans="2:5" ht="20.100000000000001" customHeight="1" thickBot="1" x14ac:dyDescent="0.25">
      <c r="B99" s="4" t="s">
        <v>42</v>
      </c>
      <c r="C99" s="5">
        <v>58</v>
      </c>
      <c r="D99" s="5">
        <v>69</v>
      </c>
      <c r="E99" s="6">
        <f t="shared" ref="E99:E103" si="8">IF(C99&gt;0,(D99-C99)/C99,"-")</f>
        <v>0.18965517241379309</v>
      </c>
    </row>
    <row r="100" spans="2:5" ht="20.100000000000001" customHeight="1" thickBot="1" x14ac:dyDescent="0.25">
      <c r="B100" s="4" t="s">
        <v>43</v>
      </c>
      <c r="C100" s="5">
        <v>18</v>
      </c>
      <c r="D100" s="5">
        <v>33</v>
      </c>
      <c r="E100" s="6">
        <f t="shared" si="8"/>
        <v>0.83333333333333337</v>
      </c>
    </row>
    <row r="101" spans="2:5" ht="20.100000000000001" customHeight="1" thickBot="1" x14ac:dyDescent="0.25">
      <c r="B101" s="4" t="s">
        <v>99</v>
      </c>
      <c r="C101" s="6">
        <f>(C99+C100)/C98</f>
        <v>0.66086956521739126</v>
      </c>
      <c r="D101" s="6">
        <f>(D99+D100)/D98</f>
        <v>0.69863013698630139</v>
      </c>
      <c r="E101" s="6">
        <f t="shared" si="8"/>
        <v>5.7137707281903476E-2</v>
      </c>
    </row>
    <row r="102" spans="2:5" ht="20.100000000000001" customHeight="1" thickBot="1" x14ac:dyDescent="0.25">
      <c r="B102" s="4" t="s">
        <v>40</v>
      </c>
      <c r="C102" s="6">
        <v>0.66666666666666663</v>
      </c>
      <c r="D102" s="6">
        <v>0.67647058823529416</v>
      </c>
      <c r="E102" s="6">
        <f t="shared" si="8"/>
        <v>1.4705882352941291E-2</v>
      </c>
    </row>
    <row r="103" spans="2:5" ht="20.100000000000001" customHeight="1" thickBot="1" x14ac:dyDescent="0.25">
      <c r="B103" s="4" t="s">
        <v>41</v>
      </c>
      <c r="C103" s="6">
        <v>0.6428571428571429</v>
      </c>
      <c r="D103" s="6">
        <v>0.75</v>
      </c>
      <c r="E103" s="6">
        <f t="shared" si="8"/>
        <v>0.16666666666666657</v>
      </c>
    </row>
    <row r="109" spans="2:5" ht="42.75" customHeight="1" thickBot="1" x14ac:dyDescent="0.25">
      <c r="C109" s="8">
        <v>2017</v>
      </c>
      <c r="D109" s="8">
        <v>2018</v>
      </c>
      <c r="E109" s="8" t="s">
        <v>27</v>
      </c>
    </row>
    <row r="110" spans="2:5" ht="15" thickBot="1" x14ac:dyDescent="0.25">
      <c r="B110" s="4" t="s">
        <v>56</v>
      </c>
      <c r="C110" s="5">
        <v>126</v>
      </c>
      <c r="D110" s="5">
        <v>119</v>
      </c>
      <c r="E110" s="6">
        <f>IF(C110&gt;0,(D110-C110)/C110,"-")</f>
        <v>-5.5555555555555552E-2</v>
      </c>
    </row>
    <row r="111" spans="2:5" ht="15" thickBot="1" x14ac:dyDescent="0.25">
      <c r="B111" s="4" t="s">
        <v>57</v>
      </c>
      <c r="C111" s="5">
        <v>71</v>
      </c>
      <c r="D111" s="5">
        <v>54</v>
      </c>
      <c r="E111" s="6">
        <f t="shared" ref="E111:E112" si="9">IF(C111&gt;0,(D111-C111)/C111,"-")</f>
        <v>-0.23943661971830985</v>
      </c>
    </row>
    <row r="112" spans="2:5" ht="15" thickBot="1" x14ac:dyDescent="0.25">
      <c r="B112" s="4" t="s">
        <v>58</v>
      </c>
      <c r="C112" s="5">
        <v>55</v>
      </c>
      <c r="D112" s="5">
        <v>65</v>
      </c>
      <c r="E112" s="6">
        <f t="shared" si="9"/>
        <v>0.18181818181818182</v>
      </c>
    </row>
    <row r="113" spans="2:14" x14ac:dyDescent="0.2">
      <c r="B113" s="9"/>
      <c r="C113" s="9"/>
      <c r="D113" s="9"/>
      <c r="E113" s="9"/>
      <c r="F113" s="9"/>
      <c r="G113" s="9"/>
      <c r="H113" s="9"/>
      <c r="I113" s="9"/>
      <c r="J113" s="9"/>
    </row>
    <row r="114" spans="2:14" x14ac:dyDescent="0.2">
      <c r="B114" s="9"/>
      <c r="C114" s="9"/>
      <c r="D114" s="9"/>
      <c r="E114" s="9"/>
      <c r="F114" s="9"/>
      <c r="G114" s="9"/>
      <c r="H114" s="9"/>
      <c r="I114" s="9"/>
      <c r="J114" s="9"/>
    </row>
    <row r="124" spans="2:14" ht="26.25" customHeight="1" x14ac:dyDescent="0.2">
      <c r="C124" s="26">
        <v>2017</v>
      </c>
      <c r="D124" s="26"/>
      <c r="E124" s="26"/>
      <c r="F124" s="27"/>
      <c r="G124" s="28">
        <v>2018</v>
      </c>
      <c r="H124" s="26"/>
      <c r="I124" s="26"/>
      <c r="J124" s="27"/>
      <c r="K124" s="29" t="s">
        <v>59</v>
      </c>
      <c r="L124" s="30"/>
      <c r="M124" s="30"/>
      <c r="N124" s="30"/>
    </row>
    <row r="125" spans="2:14" ht="29.25" customHeight="1" thickBot="1" x14ac:dyDescent="0.25">
      <c r="C125" s="11" t="s">
        <v>60</v>
      </c>
      <c r="D125" s="12" t="s">
        <v>61</v>
      </c>
      <c r="E125" s="12" t="s">
        <v>62</v>
      </c>
      <c r="F125" s="12" t="s">
        <v>63</v>
      </c>
      <c r="G125" s="11" t="s">
        <v>60</v>
      </c>
      <c r="H125" s="12" t="s">
        <v>61</v>
      </c>
      <c r="I125" s="12" t="s">
        <v>62</v>
      </c>
      <c r="J125" s="12" t="s">
        <v>63</v>
      </c>
      <c r="K125" s="11" t="s">
        <v>60</v>
      </c>
      <c r="L125" s="12" t="s">
        <v>61</v>
      </c>
      <c r="M125" s="12" t="s">
        <v>62</v>
      </c>
      <c r="N125" s="12" t="s">
        <v>63</v>
      </c>
    </row>
    <row r="126" spans="2:14" ht="15" thickBot="1" x14ac:dyDescent="0.25">
      <c r="B126" s="4" t="s">
        <v>64</v>
      </c>
      <c r="C126" s="10">
        <v>0</v>
      </c>
      <c r="D126" s="10">
        <v>0</v>
      </c>
      <c r="E126" s="10">
        <v>0</v>
      </c>
      <c r="F126" s="10">
        <v>0</v>
      </c>
      <c r="G126" s="10">
        <v>2</v>
      </c>
      <c r="H126" s="10">
        <v>0</v>
      </c>
      <c r="I126" s="10">
        <v>0</v>
      </c>
      <c r="J126" s="10">
        <v>2</v>
      </c>
      <c r="K126" s="6" t="str">
        <f>IF(C126=0,"-",(G126-C126)/C126)</f>
        <v>-</v>
      </c>
      <c r="L126" s="6" t="str">
        <f t="shared" ref="L126:N131" si="10">IF(D126=0,"-",(H126-D126)/D126)</f>
        <v>-</v>
      </c>
      <c r="M126" s="6" t="str">
        <f t="shared" si="10"/>
        <v>-</v>
      </c>
      <c r="N126" s="6" t="str">
        <f t="shared" si="10"/>
        <v>-</v>
      </c>
    </row>
    <row r="127" spans="2:14" ht="15" thickBot="1" x14ac:dyDescent="0.25">
      <c r="B127" s="4" t="s">
        <v>65</v>
      </c>
      <c r="C127" s="10">
        <v>1</v>
      </c>
      <c r="D127" s="10">
        <v>0</v>
      </c>
      <c r="E127" s="10">
        <v>0</v>
      </c>
      <c r="F127" s="10">
        <v>1</v>
      </c>
      <c r="G127" s="10">
        <v>0</v>
      </c>
      <c r="H127" s="10">
        <v>0</v>
      </c>
      <c r="I127" s="10">
        <v>0</v>
      </c>
      <c r="J127" s="10">
        <v>0</v>
      </c>
      <c r="K127" s="6">
        <f t="shared" ref="K127:K131" si="11">IF(C127=0,"-",(G127-C127)/C127)</f>
        <v>-1</v>
      </c>
      <c r="L127" s="6" t="str">
        <f t="shared" si="10"/>
        <v>-</v>
      </c>
      <c r="M127" s="6" t="str">
        <f t="shared" si="10"/>
        <v>-</v>
      </c>
      <c r="N127" s="6">
        <f t="shared" si="10"/>
        <v>-1</v>
      </c>
    </row>
    <row r="128" spans="2:14" ht="15" thickBot="1" x14ac:dyDescent="0.25">
      <c r="B128" s="4" t="s">
        <v>66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6" t="str">
        <f t="shared" si="11"/>
        <v>-</v>
      </c>
      <c r="L128" s="6" t="str">
        <f t="shared" si="10"/>
        <v>-</v>
      </c>
      <c r="M128" s="6" t="str">
        <f t="shared" si="10"/>
        <v>-</v>
      </c>
      <c r="N128" s="6" t="str">
        <f t="shared" si="10"/>
        <v>-</v>
      </c>
    </row>
    <row r="129" spans="2:14" ht="15" thickBot="1" x14ac:dyDescent="0.25">
      <c r="B129" s="7" t="s">
        <v>67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6" t="str">
        <f t="shared" si="11"/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68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4" t="s">
        <v>69</v>
      </c>
      <c r="C131" s="10">
        <v>1</v>
      </c>
      <c r="D131" s="10">
        <v>0</v>
      </c>
      <c r="E131" s="10">
        <v>0</v>
      </c>
      <c r="F131" s="10">
        <v>1</v>
      </c>
      <c r="G131" s="10">
        <v>2</v>
      </c>
      <c r="H131" s="10">
        <v>0</v>
      </c>
      <c r="I131" s="10">
        <v>0</v>
      </c>
      <c r="J131" s="10">
        <v>2</v>
      </c>
      <c r="K131" s="6">
        <f t="shared" si="11"/>
        <v>1</v>
      </c>
      <c r="L131" s="6" t="str">
        <f t="shared" si="10"/>
        <v>-</v>
      </c>
      <c r="M131" s="6" t="str">
        <f t="shared" si="10"/>
        <v>-</v>
      </c>
      <c r="N131" s="6">
        <f t="shared" si="10"/>
        <v>1</v>
      </c>
    </row>
    <row r="132" spans="2:14" ht="15" thickBot="1" x14ac:dyDescent="0.25">
      <c r="B132" s="4" t="s">
        <v>37</v>
      </c>
      <c r="C132" s="6" t="str">
        <f>IF(C126=0,"-",C126/(C126+C127))</f>
        <v>-</v>
      </c>
      <c r="D132" s="6" t="str">
        <f>IF(D126=0,"-",D126/(D126+D127))</f>
        <v>-</v>
      </c>
      <c r="E132" s="6" t="str">
        <f t="shared" ref="E132:J132" si="12">IF(E126=0,"-",E126/(E126+E127))</f>
        <v>-</v>
      </c>
      <c r="F132" s="6" t="str">
        <f t="shared" si="12"/>
        <v>-</v>
      </c>
      <c r="G132" s="6">
        <f t="shared" si="12"/>
        <v>1</v>
      </c>
      <c r="H132" s="6" t="str">
        <f t="shared" si="12"/>
        <v>-</v>
      </c>
      <c r="I132" s="6" t="str">
        <f t="shared" si="12"/>
        <v>-</v>
      </c>
      <c r="J132" s="6">
        <f t="shared" si="12"/>
        <v>1</v>
      </c>
      <c r="K132" s="6" t="str">
        <f>IF(OR(C132="-",G132="-"),"-",(G132-C132)/C132)</f>
        <v>-</v>
      </c>
      <c r="L132" s="6" t="str">
        <f t="shared" ref="L132:N133" si="13">IF(OR(D132="-",H132="-"),"-",(H132-D132)/D132)</f>
        <v>-</v>
      </c>
      <c r="M132" s="6" t="str">
        <f t="shared" si="13"/>
        <v>-</v>
      </c>
      <c r="N132" s="6" t="str">
        <f t="shared" si="13"/>
        <v>-</v>
      </c>
    </row>
    <row r="133" spans="2:14" ht="15" thickBot="1" x14ac:dyDescent="0.25">
      <c r="B133" s="4" t="s">
        <v>38</v>
      </c>
      <c r="C133" s="6" t="str">
        <f>IF(C129=0,"-",C129/(C128+C129))</f>
        <v>-</v>
      </c>
      <c r="D133" s="6" t="str">
        <f t="shared" ref="D133:J133" si="14">IF(D129=0,"-",D129/(D128+D129))</f>
        <v>-</v>
      </c>
      <c r="E133" s="6" t="str">
        <f t="shared" si="14"/>
        <v>-</v>
      </c>
      <c r="F133" s="6" t="str">
        <f t="shared" si="14"/>
        <v>-</v>
      </c>
      <c r="G133" s="6" t="str">
        <f t="shared" si="14"/>
        <v>-</v>
      </c>
      <c r="H133" s="6" t="str">
        <f t="shared" si="14"/>
        <v>-</v>
      </c>
      <c r="I133" s="6" t="str">
        <f t="shared" si="14"/>
        <v>-</v>
      </c>
      <c r="J133" s="6" t="str">
        <f t="shared" si="14"/>
        <v>-</v>
      </c>
      <c r="K133" s="6" t="str">
        <f>IF(OR(C133="-",G133="-"),"-",(G133-C133)/C133)</f>
        <v>-</v>
      </c>
      <c r="L133" s="6" t="str">
        <f t="shared" si="13"/>
        <v>-</v>
      </c>
      <c r="M133" s="6" t="str">
        <f t="shared" si="13"/>
        <v>-</v>
      </c>
      <c r="N133" s="6" t="str">
        <f t="shared" si="13"/>
        <v>-</v>
      </c>
    </row>
    <row r="134" spans="2:14" x14ac:dyDescent="0.2">
      <c r="C134" s="13"/>
    </row>
    <row r="135" spans="2:14" x14ac:dyDescent="0.2">
      <c r="C135" s="13"/>
      <c r="M135" s="14"/>
    </row>
    <row r="136" spans="2:14" x14ac:dyDescent="0.2">
      <c r="C136" s="13"/>
    </row>
    <row r="139" spans="2:14" ht="29.25" customHeight="1" x14ac:dyDescent="0.2">
      <c r="C139" s="26">
        <v>2017</v>
      </c>
      <c r="D139" s="26"/>
      <c r="E139" s="26"/>
      <c r="F139" s="27"/>
      <c r="G139" s="28">
        <v>2018</v>
      </c>
      <c r="H139" s="26"/>
      <c r="I139" s="26"/>
      <c r="J139" s="27"/>
      <c r="K139" s="29" t="s">
        <v>59</v>
      </c>
      <c r="L139" s="30"/>
      <c r="M139" s="30"/>
      <c r="N139" s="30"/>
    </row>
    <row r="140" spans="2:14" ht="57.75" customHeight="1" thickBot="1" x14ac:dyDescent="0.25">
      <c r="C140" s="12" t="s">
        <v>61</v>
      </c>
      <c r="D140" s="12" t="s">
        <v>71</v>
      </c>
      <c r="E140" s="12" t="s">
        <v>70</v>
      </c>
      <c r="F140" s="12" t="s">
        <v>63</v>
      </c>
      <c r="G140" s="12" t="s">
        <v>61</v>
      </c>
      <c r="H140" s="12" t="s">
        <v>71</v>
      </c>
      <c r="I140" s="12" t="s">
        <v>70</v>
      </c>
      <c r="J140" s="12" t="s">
        <v>63</v>
      </c>
      <c r="K140" s="12" t="s">
        <v>61</v>
      </c>
      <c r="L140" s="12" t="s">
        <v>71</v>
      </c>
      <c r="M140" s="12" t="s">
        <v>70</v>
      </c>
      <c r="N140" s="12" t="s">
        <v>63</v>
      </c>
    </row>
    <row r="141" spans="2:14" ht="15" thickBot="1" x14ac:dyDescent="0.25">
      <c r="B141" s="4" t="s">
        <v>72</v>
      </c>
      <c r="C141" s="10">
        <v>0</v>
      </c>
      <c r="D141" s="10">
        <v>0</v>
      </c>
      <c r="E141" s="10">
        <v>0</v>
      </c>
      <c r="F141" s="10">
        <v>0</v>
      </c>
      <c r="G141" s="10">
        <v>3</v>
      </c>
      <c r="H141" s="10">
        <v>0</v>
      </c>
      <c r="I141" s="10">
        <v>0</v>
      </c>
      <c r="J141" s="10">
        <v>3</v>
      </c>
      <c r="K141" s="6" t="str">
        <f>IF(C141=0,"-",(G141-C141)/C141)</f>
        <v>-</v>
      </c>
      <c r="L141" s="6" t="str">
        <f t="shared" ref="L141:N145" si="15">IF(D141=0,"-",(H141-D141)/D141)</f>
        <v>-</v>
      </c>
      <c r="M141" s="6" t="str">
        <f t="shared" si="15"/>
        <v>-</v>
      </c>
      <c r="N141" s="6" t="str">
        <f t="shared" si="15"/>
        <v>-</v>
      </c>
    </row>
    <row r="142" spans="2:14" ht="15" thickBot="1" x14ac:dyDescent="0.25">
      <c r="B142" s="4" t="s">
        <v>73</v>
      </c>
      <c r="C142" s="10">
        <v>0</v>
      </c>
      <c r="D142" s="10">
        <v>0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6" t="str">
        <f t="shared" ref="K142:K145" si="16">IF(C142=0,"-",(G142-C142)/C142)</f>
        <v>-</v>
      </c>
      <c r="L142" s="6" t="str">
        <f t="shared" si="15"/>
        <v>-</v>
      </c>
      <c r="M142" s="6" t="str">
        <f t="shared" si="15"/>
        <v>-</v>
      </c>
      <c r="N142" s="6" t="str">
        <f t="shared" si="15"/>
        <v>-</v>
      </c>
    </row>
    <row r="143" spans="2:14" ht="15" thickBot="1" x14ac:dyDescent="0.25">
      <c r="B143" s="4" t="s">
        <v>74</v>
      </c>
      <c r="C143" s="10">
        <v>8</v>
      </c>
      <c r="D143" s="10">
        <v>0</v>
      </c>
      <c r="E143" s="10">
        <v>0</v>
      </c>
      <c r="F143" s="10">
        <v>8</v>
      </c>
      <c r="G143" s="10">
        <v>4</v>
      </c>
      <c r="H143" s="10">
        <v>0</v>
      </c>
      <c r="I143" s="10">
        <v>0</v>
      </c>
      <c r="J143" s="10">
        <v>4</v>
      </c>
      <c r="K143" s="6">
        <f t="shared" si="16"/>
        <v>-0.5</v>
      </c>
      <c r="L143" s="6" t="str">
        <f t="shared" si="15"/>
        <v>-</v>
      </c>
      <c r="M143" s="6" t="str">
        <f t="shared" si="15"/>
        <v>-</v>
      </c>
      <c r="N143" s="6">
        <f t="shared" si="15"/>
        <v>-0.5</v>
      </c>
    </row>
    <row r="144" spans="2:14" ht="15" thickBot="1" x14ac:dyDescent="0.25">
      <c r="B144" s="4" t="s">
        <v>75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6" t="str">
        <f t="shared" si="16"/>
        <v>-</v>
      </c>
      <c r="L144" s="6" t="str">
        <f t="shared" si="15"/>
        <v>-</v>
      </c>
      <c r="M144" s="6" t="str">
        <f t="shared" si="15"/>
        <v>-</v>
      </c>
      <c r="N144" s="6" t="str">
        <f t="shared" si="15"/>
        <v>-</v>
      </c>
    </row>
    <row r="145" spans="2:14" ht="15" thickBot="1" x14ac:dyDescent="0.25">
      <c r="B145" s="4" t="s">
        <v>76</v>
      </c>
      <c r="C145" s="10">
        <v>0</v>
      </c>
      <c r="D145" s="10">
        <v>0</v>
      </c>
      <c r="E145" s="10">
        <v>0</v>
      </c>
      <c r="F145" s="10">
        <v>0</v>
      </c>
      <c r="G145" s="10">
        <v>6</v>
      </c>
      <c r="H145" s="10">
        <v>0</v>
      </c>
      <c r="I145" s="10">
        <v>0</v>
      </c>
      <c r="J145" s="10">
        <v>6</v>
      </c>
      <c r="K145" s="6" t="str">
        <f t="shared" si="16"/>
        <v>-</v>
      </c>
      <c r="L145" s="6" t="str">
        <f t="shared" si="15"/>
        <v>-</v>
      </c>
      <c r="M145" s="6" t="str">
        <f t="shared" si="15"/>
        <v>-</v>
      </c>
      <c r="N145" s="6" t="str">
        <f t="shared" si="15"/>
        <v>-</v>
      </c>
    </row>
    <row r="146" spans="2:14" ht="15" thickBot="1" x14ac:dyDescent="0.25">
      <c r="B146" s="7" t="s">
        <v>69</v>
      </c>
      <c r="C146" s="10">
        <v>8</v>
      </c>
      <c r="D146" s="10">
        <v>0</v>
      </c>
      <c r="E146" s="10">
        <v>0</v>
      </c>
      <c r="F146" s="10">
        <v>8</v>
      </c>
      <c r="G146" s="10">
        <v>13</v>
      </c>
      <c r="H146" s="10">
        <v>0</v>
      </c>
      <c r="I146" s="10">
        <v>0</v>
      </c>
      <c r="J146" s="10">
        <v>13</v>
      </c>
      <c r="K146" s="6">
        <f t="shared" ref="K146" si="17">IF(C146=0,"-",(G146-C146)/C146)</f>
        <v>0.625</v>
      </c>
      <c r="L146" s="6" t="str">
        <f t="shared" ref="L146" si="18">IF(D146=0,"-",(H146-D146)/D146)</f>
        <v>-</v>
      </c>
      <c r="M146" s="6" t="str">
        <f t="shared" ref="M146" si="19">IF(E146=0,"-",(I146-E146)/E146)</f>
        <v>-</v>
      </c>
      <c r="N146" s="6">
        <f t="shared" ref="N146" si="20">IF(F146=0,"-",(J146-F146)/F146)</f>
        <v>0.625</v>
      </c>
    </row>
    <row r="147" spans="2:14" ht="29.25" thickBot="1" x14ac:dyDescent="0.25">
      <c r="B147" s="7" t="s">
        <v>77</v>
      </c>
      <c r="C147" s="6" t="str">
        <f t="shared" ref="C147:J148" si="21">IF(C141=0,"-",(C141/(C141+C143)))</f>
        <v>-</v>
      </c>
      <c r="D147" s="6" t="str">
        <f t="shared" si="21"/>
        <v>-</v>
      </c>
      <c r="E147" s="6" t="str">
        <f t="shared" si="21"/>
        <v>-</v>
      </c>
      <c r="F147" s="6" t="str">
        <f t="shared" si="21"/>
        <v>-</v>
      </c>
      <c r="G147" s="6">
        <f t="shared" si="21"/>
        <v>0.42857142857142855</v>
      </c>
      <c r="H147" s="6" t="str">
        <f t="shared" si="21"/>
        <v>-</v>
      </c>
      <c r="I147" s="6" t="str">
        <f t="shared" si="21"/>
        <v>-</v>
      </c>
      <c r="J147" s="6">
        <f t="shared" si="21"/>
        <v>0.42857142857142855</v>
      </c>
      <c r="K147" s="6" t="str">
        <f>IF(OR(C147="-",G147="-"),"-",(G147-C147)/C147)</f>
        <v>-</v>
      </c>
      <c r="L147" s="6" t="str">
        <f t="shared" ref="L147:N148" si="22">IF(OR(D147="-",H147="-"),"-",(H147-D147)/D147)</f>
        <v>-</v>
      </c>
      <c r="M147" s="6" t="str">
        <f t="shared" si="22"/>
        <v>-</v>
      </c>
      <c r="N147" s="6" t="str">
        <f t="shared" si="22"/>
        <v>-</v>
      </c>
    </row>
    <row r="148" spans="2:14" ht="29.25" thickBot="1" x14ac:dyDescent="0.25">
      <c r="B148" s="7" t="s">
        <v>78</v>
      </c>
      <c r="C148" s="6" t="str">
        <f t="shared" si="21"/>
        <v>-</v>
      </c>
      <c r="D148" s="6" t="str">
        <f t="shared" si="21"/>
        <v>-</v>
      </c>
      <c r="E148" s="6" t="str">
        <f t="shared" si="21"/>
        <v>-</v>
      </c>
      <c r="F148" s="6" t="str">
        <f t="shared" si="21"/>
        <v>-</v>
      </c>
      <c r="G148" s="6" t="str">
        <f t="shared" si="21"/>
        <v>-</v>
      </c>
      <c r="H148" s="6" t="str">
        <f t="shared" si="21"/>
        <v>-</v>
      </c>
      <c r="I148" s="6" t="str">
        <f t="shared" si="21"/>
        <v>-</v>
      </c>
      <c r="J148" s="6" t="str">
        <f t="shared" si="21"/>
        <v>-</v>
      </c>
      <c r="K148" s="6" t="str">
        <f>IF(OR(C148="-",G148="-"),"-",(G148-C148)/C148)</f>
        <v>-</v>
      </c>
      <c r="L148" s="6" t="str">
        <f t="shared" si="22"/>
        <v>-</v>
      </c>
      <c r="M148" s="6" t="str">
        <f t="shared" si="22"/>
        <v>-</v>
      </c>
      <c r="N148" s="6" t="str">
        <f t="shared" si="22"/>
        <v>-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2" spans="2:14" ht="14.25" x14ac:dyDescent="0.2">
      <c r="B152" s="7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</row>
    <row r="153" spans="2:14" ht="14.25" x14ac:dyDescent="0.2">
      <c r="B153" s="7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</row>
    <row r="154" spans="2:14" ht="29.25" customHeight="1" thickBot="1" x14ac:dyDescent="0.25">
      <c r="B154" s="7"/>
      <c r="C154" s="8">
        <v>2017</v>
      </c>
      <c r="D154" s="8">
        <v>2018</v>
      </c>
      <c r="E154" s="19" t="s">
        <v>59</v>
      </c>
    </row>
    <row r="155" spans="2:14" ht="15" thickBot="1" x14ac:dyDescent="0.25">
      <c r="B155" s="4" t="s">
        <v>95</v>
      </c>
      <c r="C155" s="20">
        <v>8</v>
      </c>
      <c r="D155" s="20">
        <v>13</v>
      </c>
      <c r="E155" s="18">
        <f>IF(C155=0,"-",(D155-C155)/C155)</f>
        <v>0.625</v>
      </c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15" thickBot="1" x14ac:dyDescent="0.25">
      <c r="B156" s="4" t="s">
        <v>96</v>
      </c>
      <c r="C156" s="20">
        <v>0</v>
      </c>
      <c r="D156" s="20">
        <v>0</v>
      </c>
      <c r="E156" s="18" t="str">
        <f t="shared" ref="E156:E157" si="23">IF(C156=0,"-",(D156-C156)/C156)</f>
        <v>-</v>
      </c>
      <c r="F156" s="18"/>
      <c r="G156" s="18"/>
      <c r="H156" s="18"/>
      <c r="I156" s="18"/>
      <c r="J156" s="18"/>
      <c r="K156" s="18"/>
      <c r="L156" s="18"/>
      <c r="M156" s="18"/>
      <c r="N156" s="18"/>
    </row>
    <row r="157" spans="2:14" ht="15" thickBot="1" x14ac:dyDescent="0.25">
      <c r="B157" s="4" t="s">
        <v>97</v>
      </c>
      <c r="C157" s="20">
        <v>0</v>
      </c>
      <c r="D157" s="20">
        <v>0</v>
      </c>
      <c r="E157" s="18" t="str">
        <f t="shared" si="23"/>
        <v>-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98</v>
      </c>
      <c r="C158" s="18">
        <f>IF(C155=0,"-",C155/(C155+C156+C157))</f>
        <v>1</v>
      </c>
      <c r="D158" s="18">
        <f>IF(D155=0,"-",D155/(D155+D156+D157))</f>
        <v>1</v>
      </c>
      <c r="E158" s="18">
        <f>IF(OR(C158="-",D158="-"),"-",(D158-C158)/C158)</f>
        <v>0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4.25" x14ac:dyDescent="0.2">
      <c r="B159" s="7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4.25" x14ac:dyDescent="0.2">
      <c r="B160" s="7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</row>
    <row r="164" spans="2:5" ht="42.75" customHeight="1" thickBot="1" x14ac:dyDescent="0.25">
      <c r="C164" s="8">
        <v>2017</v>
      </c>
      <c r="D164" s="8">
        <v>2018</v>
      </c>
      <c r="E164" s="8" t="s">
        <v>27</v>
      </c>
    </row>
    <row r="165" spans="2:5" ht="20.100000000000001" customHeight="1" thickBot="1" x14ac:dyDescent="0.25">
      <c r="B165" s="4" t="s">
        <v>39</v>
      </c>
      <c r="C165" s="5">
        <v>1</v>
      </c>
      <c r="D165" s="5">
        <v>2</v>
      </c>
      <c r="E165" s="6">
        <f>IF(C165=0,"-",(D165-C165)/C165)</f>
        <v>1</v>
      </c>
    </row>
    <row r="166" spans="2:5" ht="20.100000000000001" customHeight="1" thickBot="1" x14ac:dyDescent="0.25">
      <c r="B166" s="4" t="s">
        <v>42</v>
      </c>
      <c r="C166" s="5">
        <v>0</v>
      </c>
      <c r="D166" s="5">
        <v>1</v>
      </c>
      <c r="E166" s="6" t="str">
        <f t="shared" ref="E166:E167" si="24">IF(C166=0,"-",(D166-C166)/C166)</f>
        <v>-</v>
      </c>
    </row>
    <row r="167" spans="2:5" ht="20.100000000000001" customHeight="1" thickBot="1" x14ac:dyDescent="0.25">
      <c r="B167" s="4" t="s">
        <v>43</v>
      </c>
      <c r="C167" s="5">
        <v>0</v>
      </c>
      <c r="D167" s="5">
        <v>1</v>
      </c>
      <c r="E167" s="6" t="str">
        <f t="shared" si="24"/>
        <v>-</v>
      </c>
    </row>
    <row r="168" spans="2:5" ht="20.100000000000001" customHeight="1" thickBot="1" x14ac:dyDescent="0.25">
      <c r="B168" s="4" t="s">
        <v>99</v>
      </c>
      <c r="C168" s="6">
        <f>IF(C165=0,"-",(C166+C167)/C165)</f>
        <v>0</v>
      </c>
      <c r="D168" s="6">
        <f>IF(D165=0,"-",(D166+D167)/D165)</f>
        <v>1</v>
      </c>
      <c r="E168" s="6" t="e">
        <f t="shared" ref="E168:E170" si="25">IF(OR(C168="-",D168="-"),"-",(D168-C168)/C168)</f>
        <v>#DIV/0!</v>
      </c>
    </row>
    <row r="169" spans="2:5" ht="20.100000000000001" customHeight="1" thickBot="1" x14ac:dyDescent="0.25">
      <c r="B169" s="4" t="s">
        <v>40</v>
      </c>
      <c r="C169" s="6" t="s">
        <v>101</v>
      </c>
      <c r="D169" s="6">
        <v>1</v>
      </c>
      <c r="E169" s="6" t="str">
        <f t="shared" si="25"/>
        <v>-</v>
      </c>
    </row>
    <row r="170" spans="2:5" ht="20.100000000000001" customHeight="1" thickBot="1" x14ac:dyDescent="0.25">
      <c r="B170" s="4" t="s">
        <v>41</v>
      </c>
      <c r="C170" s="6" t="s">
        <v>101</v>
      </c>
      <c r="D170" s="6">
        <v>1</v>
      </c>
      <c r="E170" s="6" t="str">
        <f t="shared" si="25"/>
        <v>-</v>
      </c>
    </row>
    <row r="176" spans="2:5" ht="42.75" customHeight="1" thickBot="1" x14ac:dyDescent="0.25">
      <c r="C176" s="8">
        <v>2017</v>
      </c>
      <c r="D176" s="8">
        <v>2018</v>
      </c>
      <c r="E176" s="8" t="s">
        <v>27</v>
      </c>
    </row>
    <row r="177" spans="2:10" ht="15" thickBot="1" x14ac:dyDescent="0.25">
      <c r="B177" s="15" t="s">
        <v>82</v>
      </c>
      <c r="C177" s="5">
        <v>0</v>
      </c>
      <c r="D177" s="5">
        <v>3</v>
      </c>
      <c r="E177" s="6" t="str">
        <f>IF(C177=0,"-",(D177-C177)/C177)</f>
        <v>-</v>
      </c>
      <c r="H177" s="13"/>
    </row>
    <row r="178" spans="2:10" ht="15" thickBot="1" x14ac:dyDescent="0.25">
      <c r="B178" s="4" t="s">
        <v>44</v>
      </c>
      <c r="C178" s="5">
        <v>0</v>
      </c>
      <c r="D178" s="5">
        <v>3</v>
      </c>
      <c r="E178" s="6" t="str">
        <f t="shared" ref="E178:E184" si="26">IF(C178=0,"-",(D178-C178)/C178)</f>
        <v>-</v>
      </c>
      <c r="H178" s="13"/>
    </row>
    <row r="179" spans="2:10" ht="15" thickBot="1" x14ac:dyDescent="0.25">
      <c r="B179" s="4" t="s">
        <v>48</v>
      </c>
      <c r="C179" s="5">
        <v>0</v>
      </c>
      <c r="D179" s="5">
        <v>0</v>
      </c>
      <c r="E179" s="6" t="str">
        <f t="shared" si="26"/>
        <v>-</v>
      </c>
      <c r="H179" s="13"/>
    </row>
    <row r="180" spans="2:10" ht="15" thickBot="1" x14ac:dyDescent="0.25">
      <c r="B180" s="4" t="s">
        <v>79</v>
      </c>
      <c r="C180" s="5">
        <v>0</v>
      </c>
      <c r="D180" s="5">
        <v>0</v>
      </c>
      <c r="E180" s="6" t="str">
        <f t="shared" si="26"/>
        <v>-</v>
      </c>
      <c r="H180" s="13"/>
    </row>
    <row r="181" spans="2:10" ht="15" thickBot="1" x14ac:dyDescent="0.25">
      <c r="B181" s="15" t="s">
        <v>80</v>
      </c>
      <c r="C181" s="5">
        <v>8</v>
      </c>
      <c r="D181" s="5">
        <v>15</v>
      </c>
      <c r="E181" s="6">
        <f t="shared" si="26"/>
        <v>0.875</v>
      </c>
      <c r="H181" s="13"/>
    </row>
    <row r="182" spans="2:10" ht="15" thickBot="1" x14ac:dyDescent="0.25">
      <c r="B182" s="4" t="s">
        <v>48</v>
      </c>
      <c r="C182" s="5">
        <v>8</v>
      </c>
      <c r="D182" s="5">
        <v>13</v>
      </c>
      <c r="E182" s="6">
        <f t="shared" si="26"/>
        <v>0.625</v>
      </c>
      <c r="H182" s="13"/>
    </row>
    <row r="183" spans="2:10" ht="15" thickBot="1" x14ac:dyDescent="0.25">
      <c r="B183" s="4" t="s">
        <v>71</v>
      </c>
      <c r="C183" s="5">
        <v>0</v>
      </c>
      <c r="D183" s="5">
        <v>0</v>
      </c>
      <c r="E183" s="6" t="str">
        <f t="shared" si="26"/>
        <v>-</v>
      </c>
      <c r="H183" s="13"/>
    </row>
    <row r="184" spans="2:10" ht="15" thickBot="1" x14ac:dyDescent="0.25">
      <c r="B184" s="4" t="s">
        <v>81</v>
      </c>
      <c r="C184" s="5">
        <v>0</v>
      </c>
      <c r="D184" s="5">
        <v>2</v>
      </c>
      <c r="E184" s="6" t="str">
        <f t="shared" si="26"/>
        <v>-</v>
      </c>
      <c r="H184" s="13"/>
    </row>
    <row r="185" spans="2:10" x14ac:dyDescent="0.2">
      <c r="B185" s="9"/>
      <c r="C185" s="9"/>
      <c r="D185" s="9"/>
      <c r="E185" s="9"/>
      <c r="F185" s="9"/>
      <c r="G185" s="9"/>
      <c r="H185" s="9"/>
      <c r="I185" s="9"/>
      <c r="J185" s="9"/>
    </row>
    <row r="186" spans="2:10" x14ac:dyDescent="0.2">
      <c r="B186" s="9"/>
      <c r="C186" s="9"/>
      <c r="D186" s="9"/>
      <c r="E186" s="9"/>
      <c r="F186" s="9"/>
      <c r="G186" s="9"/>
      <c r="H186" s="9"/>
      <c r="I186" s="9"/>
      <c r="J186" s="9"/>
    </row>
    <row r="196" spans="2:5" ht="42.75" customHeight="1" thickBot="1" x14ac:dyDescent="0.25">
      <c r="C196" s="8">
        <v>2017</v>
      </c>
      <c r="D196" s="8">
        <v>2018</v>
      </c>
      <c r="E196" s="8" t="s">
        <v>27</v>
      </c>
    </row>
    <row r="197" spans="2:5" ht="15" thickBot="1" x14ac:dyDescent="0.25">
      <c r="B197" s="4" t="s">
        <v>83</v>
      </c>
      <c r="C197" s="5">
        <v>2</v>
      </c>
      <c r="D197" s="5">
        <v>5</v>
      </c>
      <c r="E197" s="6">
        <f t="shared" ref="E197:E200" si="27">IF(C197=0,"-",(D197-C197)/C197)</f>
        <v>1.5</v>
      </c>
    </row>
    <row r="198" spans="2:5" ht="15" thickBot="1" x14ac:dyDescent="0.25">
      <c r="B198" s="4" t="s">
        <v>84</v>
      </c>
      <c r="C198" s="5">
        <v>2</v>
      </c>
      <c r="D198" s="5">
        <v>1</v>
      </c>
      <c r="E198" s="6">
        <f t="shared" si="27"/>
        <v>-0.5</v>
      </c>
    </row>
    <row r="199" spans="2:5" ht="15" thickBot="1" x14ac:dyDescent="0.25">
      <c r="B199" s="4" t="s">
        <v>85</v>
      </c>
      <c r="C199" s="5">
        <v>4</v>
      </c>
      <c r="D199" s="5">
        <v>6</v>
      </c>
      <c r="E199" s="6">
        <f t="shared" si="27"/>
        <v>0.5</v>
      </c>
    </row>
    <row r="200" spans="2:5" ht="15" thickBot="1" x14ac:dyDescent="0.25">
      <c r="B200" s="4" t="s">
        <v>86</v>
      </c>
      <c r="C200" s="5">
        <v>0</v>
      </c>
      <c r="D200" s="5">
        <v>5</v>
      </c>
      <c r="E200" s="6" t="str">
        <f t="shared" si="27"/>
        <v>-</v>
      </c>
    </row>
    <row r="206" spans="2:5" ht="42.75" customHeight="1" thickBot="1" x14ac:dyDescent="0.25">
      <c r="C206" s="8">
        <v>2017</v>
      </c>
      <c r="D206" s="8">
        <v>2018</v>
      </c>
      <c r="E206" s="8" t="s">
        <v>27</v>
      </c>
    </row>
    <row r="207" spans="2:5" ht="20.100000000000001" customHeight="1" thickBot="1" x14ac:dyDescent="0.25">
      <c r="B207" s="16" t="s">
        <v>89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90</v>
      </c>
      <c r="C208" s="5">
        <v>2</v>
      </c>
      <c r="D208" s="5">
        <v>5</v>
      </c>
      <c r="E208" s="6">
        <f t="shared" si="28"/>
        <v>1.5</v>
      </c>
    </row>
    <row r="209" spans="2:5" ht="20.100000000000001" customHeight="1" thickBot="1" x14ac:dyDescent="0.25">
      <c r="B209" s="17" t="s">
        <v>87</v>
      </c>
      <c r="C209" s="5">
        <v>0</v>
      </c>
      <c r="D209" s="5">
        <v>2</v>
      </c>
      <c r="E209" s="6" t="str">
        <f t="shared" si="28"/>
        <v>-</v>
      </c>
    </row>
    <row r="210" spans="2:5" ht="20.100000000000001" customHeight="1" thickBot="1" x14ac:dyDescent="0.25">
      <c r="B210" s="17" t="s">
        <v>88</v>
      </c>
      <c r="C210" s="5">
        <v>2</v>
      </c>
      <c r="D210" s="5">
        <v>3</v>
      </c>
      <c r="E210" s="6">
        <f t="shared" si="28"/>
        <v>0.5</v>
      </c>
    </row>
    <row r="211" spans="2:5" ht="20.100000000000001" customHeight="1" thickBot="1" x14ac:dyDescent="0.25">
      <c r="B211" s="17" t="s">
        <v>91</v>
      </c>
      <c r="C211" s="5"/>
      <c r="D211" s="5"/>
      <c r="E211" s="6"/>
    </row>
    <row r="212" spans="2:5" ht="20.100000000000001" customHeight="1" thickBot="1" x14ac:dyDescent="0.25">
      <c r="B212" s="17" t="s">
        <v>90</v>
      </c>
      <c r="C212" s="5">
        <v>2</v>
      </c>
      <c r="D212" s="5">
        <v>1</v>
      </c>
      <c r="E212" s="6">
        <f>IF(C212=0,"-",(D212-C212)/C212)</f>
        <v>-0.5</v>
      </c>
    </row>
    <row r="213" spans="2:5" ht="15" thickBot="1" x14ac:dyDescent="0.25">
      <c r="B213" s="17" t="s">
        <v>87</v>
      </c>
      <c r="C213" s="5">
        <v>1</v>
      </c>
      <c r="D213" s="5">
        <v>1</v>
      </c>
      <c r="E213" s="6">
        <f t="shared" ref="E213:E214" si="29">IF(C213=0,"-",(D213-C213)/C213)</f>
        <v>0</v>
      </c>
    </row>
    <row r="214" spans="2:5" ht="15" thickBot="1" x14ac:dyDescent="0.25">
      <c r="B214" s="17" t="s">
        <v>88</v>
      </c>
      <c r="C214" s="5">
        <v>1</v>
      </c>
      <c r="D214" s="5">
        <v>0</v>
      </c>
      <c r="E214" s="6">
        <f t="shared" si="29"/>
        <v>-1</v>
      </c>
    </row>
    <row r="220" spans="2:5" ht="42.75" customHeight="1" thickBot="1" x14ac:dyDescent="0.25">
      <c r="C220" s="8">
        <v>2017</v>
      </c>
      <c r="D220" s="8">
        <v>2018</v>
      </c>
      <c r="E220" s="8" t="s">
        <v>27</v>
      </c>
    </row>
    <row r="221" spans="2:5" ht="15" thickBot="1" x14ac:dyDescent="0.25">
      <c r="B221" s="16" t="s">
        <v>92</v>
      </c>
      <c r="C221" s="5">
        <v>6</v>
      </c>
      <c r="D221" s="5">
        <v>5</v>
      </c>
      <c r="E221" s="6">
        <f t="shared" ref="E221:E223" si="30">IF(C221=0,"-",(D221-C221)/C221)</f>
        <v>-0.16666666666666666</v>
      </c>
    </row>
    <row r="222" spans="2:5" ht="15" thickBot="1" x14ac:dyDescent="0.25">
      <c r="B222" s="16" t="s">
        <v>93</v>
      </c>
      <c r="C222" s="5">
        <v>5</v>
      </c>
      <c r="D222" s="5">
        <v>6</v>
      </c>
      <c r="E222" s="6">
        <f t="shared" si="30"/>
        <v>0.2</v>
      </c>
    </row>
    <row r="223" spans="2:5" ht="15" thickBot="1" x14ac:dyDescent="0.25">
      <c r="B223" s="16" t="s">
        <v>94</v>
      </c>
      <c r="C223" s="5">
        <v>2</v>
      </c>
      <c r="D223" s="5">
        <v>1</v>
      </c>
      <c r="E223" s="6">
        <f t="shared" si="30"/>
        <v>-0.5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4:F124"/>
    <mergeCell ref="G124:J124"/>
    <mergeCell ref="K124:N124"/>
    <mergeCell ref="C139:F139"/>
    <mergeCell ref="G139:J139"/>
    <mergeCell ref="K139:N139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N227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1" spans="2:5" ht="27" customHeight="1" x14ac:dyDescent="0.2">
      <c r="B11" s="21" t="str">
        <f>Portada!B9</f>
        <v>AÑO  2018</v>
      </c>
    </row>
    <row r="13" spans="2:5" ht="42.75" customHeight="1" thickBot="1" x14ac:dyDescent="0.25">
      <c r="C13" s="8">
        <v>2017</v>
      </c>
      <c r="D13" s="8">
        <v>2018</v>
      </c>
      <c r="E13" s="8" t="s">
        <v>27</v>
      </c>
    </row>
    <row r="14" spans="2:5" ht="20.100000000000001" customHeight="1" thickBot="1" x14ac:dyDescent="0.25">
      <c r="B14" s="4" t="s">
        <v>22</v>
      </c>
      <c r="C14" s="5">
        <v>35398</v>
      </c>
      <c r="D14" s="5">
        <v>34588</v>
      </c>
      <c r="E14" s="6">
        <f>IF(C14&gt;0,(D14-C14)/C14)</f>
        <v>-2.2882648737216793E-2</v>
      </c>
    </row>
    <row r="15" spans="2:5" ht="20.100000000000001" customHeight="1" thickBot="1" x14ac:dyDescent="0.25">
      <c r="B15" s="4" t="s">
        <v>17</v>
      </c>
      <c r="C15" s="5">
        <v>34542</v>
      </c>
      <c r="D15" s="5">
        <v>33590</v>
      </c>
      <c r="E15" s="6">
        <f t="shared" ref="E15:E23" si="0">IF(C15&gt;0,(D15-C15)/C15)</f>
        <v>-2.7560650801922298E-2</v>
      </c>
    </row>
    <row r="16" spans="2:5" ht="20.100000000000001" customHeight="1" thickBot="1" x14ac:dyDescent="0.25">
      <c r="B16" s="4" t="s">
        <v>18</v>
      </c>
      <c r="C16" s="5">
        <v>27401</v>
      </c>
      <c r="D16" s="5">
        <v>26486</v>
      </c>
      <c r="E16" s="6">
        <f t="shared" si="0"/>
        <v>-3.3392941863435638E-2</v>
      </c>
    </row>
    <row r="17" spans="2:5" ht="20.100000000000001" customHeight="1" thickBot="1" x14ac:dyDescent="0.25">
      <c r="B17" s="4" t="s">
        <v>19</v>
      </c>
      <c r="C17" s="5">
        <v>7141</v>
      </c>
      <c r="D17" s="5">
        <v>7104</v>
      </c>
      <c r="E17" s="6">
        <f t="shared" si="0"/>
        <v>-5.1813471502590676E-3</v>
      </c>
    </row>
    <row r="18" spans="2:5" ht="20.100000000000001" customHeight="1" thickBot="1" x14ac:dyDescent="0.25">
      <c r="B18" s="4" t="s">
        <v>20</v>
      </c>
      <c r="C18" s="6">
        <f>C17/C15</f>
        <v>0.20673383127786463</v>
      </c>
      <c r="D18" s="6">
        <f>D17/D15</f>
        <v>0.21149151533194402</v>
      </c>
      <c r="E18" s="6">
        <f t="shared" si="0"/>
        <v>2.3013572692341458E-2</v>
      </c>
    </row>
    <row r="19" spans="2:5" ht="30" customHeight="1" thickBot="1" x14ac:dyDescent="0.25">
      <c r="B19" s="4" t="s">
        <v>23</v>
      </c>
      <c r="C19" s="5">
        <v>2625</v>
      </c>
      <c r="D19" s="5">
        <v>2557</v>
      </c>
      <c r="E19" s="6">
        <f t="shared" si="0"/>
        <v>-2.5904761904761906E-2</v>
      </c>
    </row>
    <row r="20" spans="2:5" ht="20.100000000000001" customHeight="1" thickBot="1" x14ac:dyDescent="0.25">
      <c r="B20" s="4" t="s">
        <v>24</v>
      </c>
      <c r="C20" s="5">
        <v>1918</v>
      </c>
      <c r="D20" s="5">
        <v>1984</v>
      </c>
      <c r="E20" s="6">
        <f t="shared" si="0"/>
        <v>3.4410844629822732E-2</v>
      </c>
    </row>
    <row r="21" spans="2:5" ht="20.100000000000001" customHeight="1" thickBot="1" x14ac:dyDescent="0.25">
      <c r="B21" s="4" t="s">
        <v>25</v>
      </c>
      <c r="C21" s="5">
        <v>707</v>
      </c>
      <c r="D21" s="5">
        <v>573</v>
      </c>
      <c r="E21" s="6">
        <f t="shared" si="0"/>
        <v>-0.18953323903818953</v>
      </c>
    </row>
    <row r="22" spans="2:5" ht="20.100000000000001" customHeight="1" thickBot="1" x14ac:dyDescent="0.25">
      <c r="B22" s="4" t="s">
        <v>21</v>
      </c>
      <c r="C22" s="6">
        <f>C21/C19</f>
        <v>0.26933333333333331</v>
      </c>
      <c r="D22" s="6">
        <f t="shared" ref="D22" si="1">D21/D19</f>
        <v>0.2240907313257724</v>
      </c>
      <c r="E22" s="6">
        <f t="shared" si="0"/>
        <v>-0.16797995794886481</v>
      </c>
    </row>
    <row r="23" spans="2:5" ht="20.100000000000001" customHeight="1" thickBot="1" x14ac:dyDescent="0.25">
      <c r="B23" s="7" t="s">
        <v>26</v>
      </c>
      <c r="C23" s="6">
        <v>0.79766284923728781</v>
      </c>
      <c r="D23" s="6">
        <v>0.77483866562585935</v>
      </c>
      <c r="E23" s="6">
        <f t="shared" si="0"/>
        <v>-2.8613823037204972E-2</v>
      </c>
    </row>
    <row r="31" spans="2:5" ht="42.75" customHeight="1" thickBot="1" x14ac:dyDescent="0.25">
      <c r="C31" s="8">
        <v>2017</v>
      </c>
      <c r="D31" s="8">
        <v>2018</v>
      </c>
      <c r="E31" s="8" t="s">
        <v>27</v>
      </c>
    </row>
    <row r="32" spans="2:5" ht="20.100000000000001" customHeight="1" thickBot="1" x14ac:dyDescent="0.25">
      <c r="B32" s="4" t="s">
        <v>28</v>
      </c>
      <c r="C32" s="5">
        <v>8738</v>
      </c>
      <c r="D32" s="5">
        <v>8763</v>
      </c>
      <c r="E32" s="6">
        <f>IF(C32&gt;0,(D32-C32)/C32)</f>
        <v>2.8610666056305789E-3</v>
      </c>
    </row>
    <row r="33" spans="2:5" ht="20.100000000000001" customHeight="1" thickBot="1" x14ac:dyDescent="0.25">
      <c r="B33" s="4" t="s">
        <v>30</v>
      </c>
      <c r="C33" s="5">
        <v>59</v>
      </c>
      <c r="D33" s="5">
        <v>55</v>
      </c>
      <c r="E33" s="6">
        <f t="shared" ref="E33:E35" si="2">IF(C33&gt;0,(D33-C33)/C33)</f>
        <v>-6.7796610169491525E-2</v>
      </c>
    </row>
    <row r="34" spans="2:5" ht="20.100000000000001" customHeight="1" thickBot="1" x14ac:dyDescent="0.25">
      <c r="B34" s="4" t="s">
        <v>29</v>
      </c>
      <c r="C34" s="5">
        <v>6585</v>
      </c>
      <c r="D34" s="5">
        <v>6728</v>
      </c>
      <c r="E34" s="6">
        <f t="shared" si="2"/>
        <v>2.1716021260440393E-2</v>
      </c>
    </row>
    <row r="35" spans="2:5" ht="20.100000000000001" customHeight="1" thickBot="1" x14ac:dyDescent="0.25">
      <c r="B35" s="4" t="s">
        <v>31</v>
      </c>
      <c r="C35" s="5">
        <v>2094</v>
      </c>
      <c r="D35" s="5">
        <v>1980</v>
      </c>
      <c r="E35" s="6">
        <f t="shared" si="2"/>
        <v>-5.4441260744985676E-2</v>
      </c>
    </row>
    <row r="41" spans="2:5" ht="42.75" customHeight="1" thickBot="1" x14ac:dyDescent="0.25">
      <c r="C41" s="8">
        <v>2017</v>
      </c>
      <c r="D41" s="8">
        <v>2018</v>
      </c>
      <c r="E41" s="8" t="s">
        <v>27</v>
      </c>
    </row>
    <row r="42" spans="2:5" ht="20.100000000000001" customHeight="1" thickBot="1" x14ac:dyDescent="0.25">
      <c r="B42" s="4" t="s">
        <v>34</v>
      </c>
      <c r="C42" s="5">
        <v>3543</v>
      </c>
      <c r="D42" s="5">
        <v>4009</v>
      </c>
      <c r="E42" s="6">
        <f>IF(C42&gt;0,(D42-C42)/C42)</f>
        <v>0.13152695455828395</v>
      </c>
    </row>
    <row r="43" spans="2:5" ht="20.100000000000001" customHeight="1" thickBot="1" x14ac:dyDescent="0.25">
      <c r="B43" s="4" t="s">
        <v>35</v>
      </c>
      <c r="C43" s="5">
        <v>909</v>
      </c>
      <c r="D43" s="5">
        <v>797</v>
      </c>
      <c r="E43" s="6">
        <f t="shared" ref="E43:E49" si="3">IF(C43&gt;0,(D43-C43)/C43)</f>
        <v>-0.12321232123212321</v>
      </c>
    </row>
    <row r="44" spans="2:5" ht="20.100000000000001" customHeight="1" thickBot="1" x14ac:dyDescent="0.25">
      <c r="B44" s="4" t="s">
        <v>32</v>
      </c>
      <c r="C44" s="5">
        <v>1296</v>
      </c>
      <c r="D44" s="5">
        <v>1097</v>
      </c>
      <c r="E44" s="6">
        <f t="shared" si="3"/>
        <v>-0.15354938271604937</v>
      </c>
    </row>
    <row r="45" spans="2:5" ht="20.100000000000001" customHeight="1" thickBot="1" x14ac:dyDescent="0.25">
      <c r="B45" s="4" t="s">
        <v>33</v>
      </c>
      <c r="C45" s="5">
        <v>9665</v>
      </c>
      <c r="D45" s="5">
        <v>10404</v>
      </c>
      <c r="E45" s="6">
        <f t="shared" si="3"/>
        <v>7.6461458872219348E-2</v>
      </c>
    </row>
    <row r="46" spans="2:5" ht="20.100000000000001" customHeight="1" thickBot="1" x14ac:dyDescent="0.25">
      <c r="B46" s="4" t="s">
        <v>36</v>
      </c>
      <c r="C46" s="5">
        <v>6542</v>
      </c>
      <c r="D46" s="5">
        <v>6540</v>
      </c>
      <c r="E46" s="6">
        <f t="shared" si="3"/>
        <v>-3.057169061449098E-4</v>
      </c>
    </row>
    <row r="47" spans="2:5" ht="20.100000000000001" customHeight="1" thickBot="1" x14ac:dyDescent="0.25">
      <c r="B47" s="4" t="s">
        <v>68</v>
      </c>
      <c r="C47" s="5">
        <v>6917</v>
      </c>
      <c r="D47" s="5">
        <v>6345</v>
      </c>
      <c r="E47" s="6">
        <f t="shared" si="3"/>
        <v>-8.2694809888680068E-2</v>
      </c>
    </row>
    <row r="48" spans="2:5" ht="20.100000000000001" customHeight="1" collapsed="1" thickBot="1" x14ac:dyDescent="0.25">
      <c r="B48" s="4" t="s">
        <v>37</v>
      </c>
      <c r="C48" s="6">
        <f>C42/(C42+C43)</f>
        <v>0.79582210242587603</v>
      </c>
      <c r="D48" s="6">
        <f>D42/(D42+D43)</f>
        <v>0.83416562630045776</v>
      </c>
      <c r="E48" s="6">
        <f t="shared" si="3"/>
        <v>4.8181024072717432E-2</v>
      </c>
    </row>
    <row r="49" spans="2:5" ht="20.100000000000001" customHeight="1" thickBot="1" x14ac:dyDescent="0.25">
      <c r="B49" s="4" t="s">
        <v>38</v>
      </c>
      <c r="C49" s="6">
        <f>C45/(C44+C45)</f>
        <v>0.88176261290028279</v>
      </c>
      <c r="D49" s="6">
        <f>D45/(D44+D45)</f>
        <v>0.90461698982697158</v>
      </c>
      <c r="E49" s="6">
        <f t="shared" si="3"/>
        <v>2.5918967976558287E-2</v>
      </c>
    </row>
    <row r="55" spans="2:5" ht="42.75" customHeight="1" thickBot="1" x14ac:dyDescent="0.25">
      <c r="C55" s="8">
        <v>2017</v>
      </c>
      <c r="D55" s="8">
        <v>2018</v>
      </c>
      <c r="E55" s="8" t="s">
        <v>27</v>
      </c>
    </row>
    <row r="56" spans="2:5" ht="20.100000000000001" customHeight="1" thickBot="1" x14ac:dyDescent="0.25">
      <c r="B56" s="4" t="s">
        <v>39</v>
      </c>
      <c r="C56" s="5">
        <v>4478</v>
      </c>
      <c r="D56" s="5">
        <v>4862</v>
      </c>
      <c r="E56" s="6">
        <f>IF(C56&gt;0,(D56-C56)/C56)</f>
        <v>8.5752568110763733E-2</v>
      </c>
    </row>
    <row r="57" spans="2:5" ht="20.100000000000001" customHeight="1" thickBot="1" x14ac:dyDescent="0.25">
      <c r="B57" s="4" t="s">
        <v>42</v>
      </c>
      <c r="C57" s="5">
        <v>2920</v>
      </c>
      <c r="D57" s="5">
        <v>3257</v>
      </c>
      <c r="E57" s="6">
        <f t="shared" ref="E57:E61" si="4">IF(C57&gt;0,(D57-C57)/C57)</f>
        <v>0.11541095890410959</v>
      </c>
    </row>
    <row r="58" spans="2:5" ht="20.100000000000001" customHeight="1" thickBot="1" x14ac:dyDescent="0.25">
      <c r="B58" s="4" t="s">
        <v>43</v>
      </c>
      <c r="C58" s="5">
        <v>625</v>
      </c>
      <c r="D58" s="5">
        <v>787</v>
      </c>
      <c r="E58" s="6">
        <f t="shared" si="4"/>
        <v>0.25919999999999999</v>
      </c>
    </row>
    <row r="59" spans="2:5" ht="20.100000000000001" customHeight="1" collapsed="1" thickBot="1" x14ac:dyDescent="0.25">
      <c r="B59" s="4" t="s">
        <v>99</v>
      </c>
      <c r="C59" s="6">
        <f>(C57+C58)/C56</f>
        <v>0.79164805716837872</v>
      </c>
      <c r="D59" s="6">
        <f>(D57+D58)/D56</f>
        <v>0.83175647881530235</v>
      </c>
      <c r="E59" s="6">
        <f t="shared" si="4"/>
        <v>5.0664460404774056E-2</v>
      </c>
    </row>
    <row r="60" spans="2:5" ht="20.100000000000001" customHeight="1" thickBot="1" x14ac:dyDescent="0.25">
      <c r="B60" s="4" t="s">
        <v>40</v>
      </c>
      <c r="C60" s="6">
        <v>0.77535847052575679</v>
      </c>
      <c r="D60" s="6">
        <v>0.81486114585939451</v>
      </c>
      <c r="E60" s="6">
        <f t="shared" si="4"/>
        <v>5.0947628529616311E-2</v>
      </c>
    </row>
    <row r="61" spans="2:5" ht="20.100000000000001" customHeight="1" thickBot="1" x14ac:dyDescent="0.25">
      <c r="B61" s="4" t="s">
        <v>41</v>
      </c>
      <c r="C61" s="6">
        <v>0.8778089887640449</v>
      </c>
      <c r="D61" s="6">
        <v>0.90982658959537577</v>
      </c>
      <c r="E61" s="6">
        <f t="shared" si="4"/>
        <v>3.647445086705213E-2</v>
      </c>
    </row>
    <row r="67" spans="2:10" ht="42.75" customHeight="1" thickBot="1" x14ac:dyDescent="0.25">
      <c r="C67" s="8">
        <v>2017</v>
      </c>
      <c r="D67" s="8">
        <v>2018</v>
      </c>
      <c r="E67" s="8" t="s">
        <v>27</v>
      </c>
    </row>
    <row r="68" spans="2:10" ht="20.100000000000001" customHeight="1" thickBot="1" x14ac:dyDescent="0.25">
      <c r="B68" s="4" t="s">
        <v>45</v>
      </c>
      <c r="C68" s="5">
        <v>36671</v>
      </c>
      <c r="D68" s="5">
        <v>37331</v>
      </c>
      <c r="E68" s="6">
        <f t="shared" ref="E68:E73" si="5">IF(C68&gt;0,(D68-C68)/C68)</f>
        <v>1.7997872978647977E-2</v>
      </c>
    </row>
    <row r="69" spans="2:10" ht="20.100000000000001" customHeight="1" thickBot="1" x14ac:dyDescent="0.25">
      <c r="B69" s="4" t="s">
        <v>46</v>
      </c>
      <c r="C69" s="5">
        <v>10584</v>
      </c>
      <c r="D69" s="5">
        <v>10854</v>
      </c>
      <c r="E69" s="6">
        <f t="shared" si="5"/>
        <v>2.5510204081632654E-2</v>
      </c>
    </row>
    <row r="70" spans="2:10" ht="20.100000000000001" customHeight="1" thickBot="1" x14ac:dyDescent="0.25">
      <c r="B70" s="4" t="s">
        <v>44</v>
      </c>
      <c r="C70" s="5">
        <v>47</v>
      </c>
      <c r="D70" s="5">
        <v>55</v>
      </c>
      <c r="E70" s="6">
        <f t="shared" si="5"/>
        <v>0.1702127659574468</v>
      </c>
    </row>
    <row r="71" spans="2:10" ht="20.100000000000001" customHeight="1" thickBot="1" x14ac:dyDescent="0.25">
      <c r="B71" s="4" t="s">
        <v>47</v>
      </c>
      <c r="C71" s="5">
        <v>17039</v>
      </c>
      <c r="D71" s="5">
        <v>17922</v>
      </c>
      <c r="E71" s="6">
        <f t="shared" si="5"/>
        <v>5.1822290040495336E-2</v>
      </c>
    </row>
    <row r="72" spans="2:10" ht="20.100000000000001" customHeight="1" thickBot="1" x14ac:dyDescent="0.25">
      <c r="B72" s="4" t="s">
        <v>48</v>
      </c>
      <c r="C72" s="5">
        <v>6927</v>
      </c>
      <c r="D72" s="5">
        <v>6525</v>
      </c>
      <c r="E72" s="6">
        <f t="shared" si="5"/>
        <v>-5.8033780857514074E-2</v>
      </c>
    </row>
    <row r="73" spans="2:10" ht="20.100000000000001" customHeight="1" thickBot="1" x14ac:dyDescent="0.25">
      <c r="B73" s="4" t="s">
        <v>49</v>
      </c>
      <c r="C73" s="5">
        <v>2065</v>
      </c>
      <c r="D73" s="5">
        <v>1969</v>
      </c>
      <c r="E73" s="6">
        <f t="shared" si="5"/>
        <v>-4.6489104116222757E-2</v>
      </c>
    </row>
    <row r="74" spans="2:10" ht="20.100000000000001" customHeight="1" thickBot="1" x14ac:dyDescent="0.25">
      <c r="B74" s="4" t="s">
        <v>50</v>
      </c>
      <c r="C74" s="5">
        <v>0</v>
      </c>
      <c r="D74" s="5">
        <v>0</v>
      </c>
      <c r="E74" s="6" t="str">
        <f>IF(C74&gt;0,(D74-C74)/C74,"-")</f>
        <v>-</v>
      </c>
    </row>
    <row r="75" spans="2:10" ht="20.100000000000001" customHeight="1" thickBot="1" x14ac:dyDescent="0.25">
      <c r="B75" s="4" t="s">
        <v>51</v>
      </c>
      <c r="C75" s="5">
        <v>8</v>
      </c>
      <c r="D75" s="5">
        <v>6</v>
      </c>
      <c r="E75" s="6">
        <f>IF(C75&gt;0,(D75-C75)/C75,"-")</f>
        <v>-0.25</v>
      </c>
    </row>
    <row r="76" spans="2:10" x14ac:dyDescent="0.2">
      <c r="B76" s="9"/>
      <c r="C76" s="9"/>
      <c r="D76" s="9"/>
      <c r="E76" s="9"/>
      <c r="F76" s="9"/>
      <c r="G76" s="9"/>
      <c r="H76" s="9"/>
      <c r="I76" s="9"/>
      <c r="J76" s="9"/>
    </row>
    <row r="77" spans="2:10" x14ac:dyDescent="0.2">
      <c r="B77" s="9"/>
      <c r="C77" s="9"/>
      <c r="D77" s="9"/>
      <c r="E77" s="9"/>
      <c r="F77" s="9"/>
      <c r="G77" s="9"/>
      <c r="H77" s="9"/>
      <c r="I77" s="9"/>
      <c r="J77" s="9"/>
    </row>
    <row r="87" spans="2:5" ht="42.75" customHeight="1" thickBot="1" x14ac:dyDescent="0.25">
      <c r="C87" s="8">
        <v>2017</v>
      </c>
      <c r="D87" s="8">
        <v>2018</v>
      </c>
      <c r="E87" s="8" t="s">
        <v>27</v>
      </c>
    </row>
    <row r="88" spans="2:5" ht="29.25" thickBot="1" x14ac:dyDescent="0.25">
      <c r="B88" s="4" t="s">
        <v>52</v>
      </c>
      <c r="C88" s="5">
        <v>1756</v>
      </c>
      <c r="D88" s="5">
        <v>1900</v>
      </c>
      <c r="E88" s="6">
        <f>IF(C88&gt;0,(D88-C88)/C88,"-")</f>
        <v>8.2004555808656038E-2</v>
      </c>
    </row>
    <row r="89" spans="2:5" ht="29.25" thickBot="1" x14ac:dyDescent="0.25">
      <c r="B89" s="4" t="s">
        <v>53</v>
      </c>
      <c r="C89" s="5">
        <v>1553</v>
      </c>
      <c r="D89" s="5">
        <v>1586</v>
      </c>
      <c r="E89" s="6">
        <f t="shared" ref="E89:E91" si="6">IF(C89&gt;0,(D89-C89)/C89,"-")</f>
        <v>2.1249195106245976E-2</v>
      </c>
    </row>
    <row r="90" spans="2:5" ht="29.25" customHeight="1" thickBot="1" x14ac:dyDescent="0.25">
      <c r="B90" s="4" t="s">
        <v>54</v>
      </c>
      <c r="C90" s="5">
        <v>3489</v>
      </c>
      <c r="D90" s="5">
        <v>3432</v>
      </c>
      <c r="E90" s="6">
        <f t="shared" si="6"/>
        <v>-1.6337059329320721E-2</v>
      </c>
    </row>
    <row r="91" spans="2:5" ht="29.25" customHeight="1" thickBot="1" x14ac:dyDescent="0.25">
      <c r="B91" s="4" t="s">
        <v>55</v>
      </c>
      <c r="C91" s="6">
        <f>(C88+C89)/(C88+C89+C90)</f>
        <v>0.48676081200353044</v>
      </c>
      <c r="D91" s="6">
        <f>(D88+D89)/(D88+D89+D90)</f>
        <v>0.50390286209887247</v>
      </c>
      <c r="E91" s="6">
        <f t="shared" si="6"/>
        <v>3.5216577983721707E-2</v>
      </c>
    </row>
    <row r="97" spans="2:5" ht="42.75" customHeight="1" thickBot="1" x14ac:dyDescent="0.25">
      <c r="C97" s="8">
        <v>2017</v>
      </c>
      <c r="D97" s="8">
        <v>2018</v>
      </c>
      <c r="E97" s="8" t="s">
        <v>27</v>
      </c>
    </row>
    <row r="98" spans="2:5" ht="20.100000000000001" customHeight="1" thickBot="1" x14ac:dyDescent="0.25">
      <c r="B98" s="4" t="s">
        <v>39</v>
      </c>
      <c r="C98" s="5">
        <v>6982</v>
      </c>
      <c r="D98" s="5">
        <v>7066</v>
      </c>
      <c r="E98" s="6">
        <f>IF(C98&gt;0,(D98-C98)/C98,"-")</f>
        <v>1.2030936694356918E-2</v>
      </c>
    </row>
    <row r="99" spans="2:5" ht="20.100000000000001" customHeight="1" thickBot="1" x14ac:dyDescent="0.25">
      <c r="B99" s="4" t="s">
        <v>42</v>
      </c>
      <c r="C99" s="5">
        <v>2722</v>
      </c>
      <c r="D99" s="5">
        <v>2887</v>
      </c>
      <c r="E99" s="6">
        <f t="shared" ref="E99:E103" si="7">IF(C99&gt;0,(D99-C99)/C99,"-")</f>
        <v>6.0617193240264509E-2</v>
      </c>
    </row>
    <row r="100" spans="2:5" ht="20.100000000000001" customHeight="1" thickBot="1" x14ac:dyDescent="0.25">
      <c r="B100" s="4" t="s">
        <v>43</v>
      </c>
      <c r="C100" s="5">
        <v>644</v>
      </c>
      <c r="D100" s="5">
        <v>654</v>
      </c>
      <c r="E100" s="6">
        <f t="shared" si="7"/>
        <v>1.5527950310559006E-2</v>
      </c>
    </row>
    <row r="101" spans="2:5" ht="20.100000000000001" customHeight="1" thickBot="1" x14ac:dyDescent="0.25">
      <c r="B101" s="4" t="s">
        <v>99</v>
      </c>
      <c r="C101" s="6">
        <f>(C99+C100)/C98</f>
        <v>0.48209682039530222</v>
      </c>
      <c r="D101" s="6">
        <f>(D99+D100)/D98</f>
        <v>0.50113218228134726</v>
      </c>
      <c r="E101" s="6">
        <f t="shared" si="7"/>
        <v>3.9484520703614523E-2</v>
      </c>
    </row>
    <row r="102" spans="2:5" ht="20.100000000000001" customHeight="1" thickBot="1" x14ac:dyDescent="0.25">
      <c r="B102" s="4" t="s">
        <v>40</v>
      </c>
      <c r="C102" s="6">
        <v>0.47922535211267608</v>
      </c>
      <c r="D102" s="6">
        <v>0.5083641486177144</v>
      </c>
      <c r="E102" s="6">
        <f t="shared" si="7"/>
        <v>6.0803954499859515E-2</v>
      </c>
    </row>
    <row r="103" spans="2:5" ht="20.100000000000001" customHeight="1" thickBot="1" x14ac:dyDescent="0.25">
      <c r="B103" s="4" t="s">
        <v>41</v>
      </c>
      <c r="C103" s="6">
        <v>0.4946236559139785</v>
      </c>
      <c r="D103" s="6">
        <v>0.47152126892573898</v>
      </c>
      <c r="E103" s="6">
        <f t="shared" si="7"/>
        <v>-4.6706999780571204E-2</v>
      </c>
    </row>
    <row r="109" spans="2:5" ht="42.75" customHeight="1" thickBot="1" x14ac:dyDescent="0.25">
      <c r="C109" s="8">
        <v>2017</v>
      </c>
      <c r="D109" s="8">
        <v>2018</v>
      </c>
      <c r="E109" s="8" t="s">
        <v>27</v>
      </c>
    </row>
    <row r="110" spans="2:5" ht="15" thickBot="1" x14ac:dyDescent="0.25">
      <c r="B110" s="4" t="s">
        <v>56</v>
      </c>
      <c r="C110" s="5">
        <v>6492</v>
      </c>
      <c r="D110" s="5">
        <v>6617</v>
      </c>
      <c r="E110" s="6">
        <f>IF(C110&gt;0,(D110-C110)/C110,"-")</f>
        <v>1.9254467036352432E-2</v>
      </c>
    </row>
    <row r="111" spans="2:5" ht="15" thickBot="1" x14ac:dyDescent="0.25">
      <c r="B111" s="4" t="s">
        <v>57</v>
      </c>
      <c r="C111" s="5">
        <v>2913</v>
      </c>
      <c r="D111" s="5">
        <v>2966</v>
      </c>
      <c r="E111" s="6">
        <f t="shared" ref="E111:E112" si="8">IF(C111&gt;0,(D111-C111)/C111,"-")</f>
        <v>1.8194301407483692E-2</v>
      </c>
    </row>
    <row r="112" spans="2:5" ht="15" thickBot="1" x14ac:dyDescent="0.25">
      <c r="B112" s="4" t="s">
        <v>58</v>
      </c>
      <c r="C112" s="5">
        <v>3579</v>
      </c>
      <c r="D112" s="5">
        <v>3651</v>
      </c>
      <c r="E112" s="6">
        <f t="shared" si="8"/>
        <v>2.0117351215423303E-2</v>
      </c>
    </row>
    <row r="113" spans="2:14" x14ac:dyDescent="0.2">
      <c r="B113" s="9"/>
      <c r="C113" s="9"/>
      <c r="D113" s="9"/>
      <c r="E113" s="9"/>
      <c r="F113" s="9"/>
      <c r="G113" s="9"/>
      <c r="H113" s="9"/>
      <c r="I113" s="9"/>
      <c r="J113" s="9"/>
    </row>
    <row r="114" spans="2:14" x14ac:dyDescent="0.2">
      <c r="B114" s="9"/>
      <c r="C114" s="9"/>
      <c r="D114" s="9"/>
      <c r="E114" s="9"/>
      <c r="F114" s="9"/>
      <c r="G114" s="9"/>
      <c r="H114" s="9"/>
      <c r="I114" s="9"/>
      <c r="J114" s="9"/>
    </row>
    <row r="124" spans="2:14" ht="26.25" customHeight="1" x14ac:dyDescent="0.2">
      <c r="C124" s="26">
        <v>2017</v>
      </c>
      <c r="D124" s="26"/>
      <c r="E124" s="26"/>
      <c r="F124" s="27"/>
      <c r="G124" s="28">
        <v>2018</v>
      </c>
      <c r="H124" s="26"/>
      <c r="I124" s="26"/>
      <c r="J124" s="27"/>
      <c r="K124" s="29" t="s">
        <v>59</v>
      </c>
      <c r="L124" s="30"/>
      <c r="M124" s="30"/>
      <c r="N124" s="30"/>
    </row>
    <row r="125" spans="2:14" ht="29.25" customHeight="1" thickBot="1" x14ac:dyDescent="0.25">
      <c r="C125" s="11" t="s">
        <v>60</v>
      </c>
      <c r="D125" s="12" t="s">
        <v>61</v>
      </c>
      <c r="E125" s="12" t="s">
        <v>62</v>
      </c>
      <c r="F125" s="12" t="s">
        <v>63</v>
      </c>
      <c r="G125" s="11" t="s">
        <v>60</v>
      </c>
      <c r="H125" s="12" t="s">
        <v>61</v>
      </c>
      <c r="I125" s="12" t="s">
        <v>62</v>
      </c>
      <c r="J125" s="12" t="s">
        <v>63</v>
      </c>
      <c r="K125" s="11" t="s">
        <v>60</v>
      </c>
      <c r="L125" s="12" t="s">
        <v>61</v>
      </c>
      <c r="M125" s="12" t="s">
        <v>62</v>
      </c>
      <c r="N125" s="12" t="s">
        <v>63</v>
      </c>
    </row>
    <row r="126" spans="2:14" ht="15" thickBot="1" x14ac:dyDescent="0.25">
      <c r="B126" s="4" t="s">
        <v>64</v>
      </c>
      <c r="C126" s="10">
        <v>37</v>
      </c>
      <c r="D126" s="10">
        <v>7</v>
      </c>
      <c r="E126" s="10">
        <v>5</v>
      </c>
      <c r="F126" s="10">
        <v>49</v>
      </c>
      <c r="G126" s="10">
        <v>48</v>
      </c>
      <c r="H126" s="10">
        <v>25</v>
      </c>
      <c r="I126" s="10">
        <v>4</v>
      </c>
      <c r="J126" s="10">
        <v>77</v>
      </c>
      <c r="K126" s="6">
        <f>IF(C126=0,"-",(G126-C126)/C126)</f>
        <v>0.29729729729729731</v>
      </c>
      <c r="L126" s="6">
        <f t="shared" ref="L126:N126" si="9">IF(D126=0,"-",(H126-D126)/D126)</f>
        <v>2.5714285714285716</v>
      </c>
      <c r="M126" s="6">
        <f t="shared" si="9"/>
        <v>-0.2</v>
      </c>
      <c r="N126" s="6">
        <f t="shared" si="9"/>
        <v>0.5714285714285714</v>
      </c>
    </row>
    <row r="127" spans="2:14" ht="15" thickBot="1" x14ac:dyDescent="0.25">
      <c r="B127" s="4" t="s">
        <v>65</v>
      </c>
      <c r="C127" s="10">
        <v>7</v>
      </c>
      <c r="D127" s="10">
        <v>3</v>
      </c>
      <c r="E127" s="10">
        <v>0</v>
      </c>
      <c r="F127" s="10">
        <v>10</v>
      </c>
      <c r="G127" s="10">
        <v>16</v>
      </c>
      <c r="H127" s="10">
        <v>2</v>
      </c>
      <c r="I127" s="10">
        <v>0</v>
      </c>
      <c r="J127" s="10">
        <v>18</v>
      </c>
      <c r="K127" s="6">
        <f t="shared" ref="K127:K131" si="10">IF(C127=0,"-",(G127-C127)/C127)</f>
        <v>1.2857142857142858</v>
      </c>
      <c r="L127" s="6">
        <f t="shared" ref="L127:L131" si="11">IF(D127=0,"-",(H127-D127)/D127)</f>
        <v>-0.33333333333333331</v>
      </c>
      <c r="M127" s="6" t="str">
        <f t="shared" ref="M127:M131" si="12">IF(E127=0,"-",(I127-E127)/E127)</f>
        <v>-</v>
      </c>
      <c r="N127" s="6">
        <f t="shared" ref="N127:N131" si="13">IF(F127=0,"-",(J127-F127)/F127)</f>
        <v>0.8</v>
      </c>
    </row>
    <row r="128" spans="2:14" ht="15" thickBot="1" x14ac:dyDescent="0.25">
      <c r="B128" s="4" t="s">
        <v>66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6" t="str">
        <f t="shared" si="10"/>
        <v>-</v>
      </c>
      <c r="L128" s="6" t="str">
        <f t="shared" si="11"/>
        <v>-</v>
      </c>
      <c r="M128" s="6" t="str">
        <f t="shared" si="12"/>
        <v>-</v>
      </c>
      <c r="N128" s="6" t="str">
        <f t="shared" si="13"/>
        <v>-</v>
      </c>
    </row>
    <row r="129" spans="2:14" ht="15" thickBot="1" x14ac:dyDescent="0.25">
      <c r="B129" s="7" t="s">
        <v>67</v>
      </c>
      <c r="C129" s="10">
        <v>5</v>
      </c>
      <c r="D129" s="10">
        <v>0</v>
      </c>
      <c r="E129" s="10">
        <v>0</v>
      </c>
      <c r="F129" s="10">
        <v>5</v>
      </c>
      <c r="G129" s="10">
        <v>1</v>
      </c>
      <c r="H129" s="10">
        <v>0</v>
      </c>
      <c r="I129" s="10">
        <v>0</v>
      </c>
      <c r="J129" s="10">
        <v>1</v>
      </c>
      <c r="K129" s="6">
        <f t="shared" si="10"/>
        <v>-0.8</v>
      </c>
      <c r="L129" s="6" t="str">
        <f t="shared" si="11"/>
        <v>-</v>
      </c>
      <c r="M129" s="6" t="str">
        <f t="shared" si="12"/>
        <v>-</v>
      </c>
      <c r="N129" s="6">
        <f t="shared" si="13"/>
        <v>-0.8</v>
      </c>
    </row>
    <row r="130" spans="2:14" ht="15" thickBot="1" x14ac:dyDescent="0.25">
      <c r="B130" s="4" t="s">
        <v>68</v>
      </c>
      <c r="C130" s="10">
        <v>2</v>
      </c>
      <c r="D130" s="10">
        <v>0</v>
      </c>
      <c r="E130" s="10">
        <v>0</v>
      </c>
      <c r="F130" s="10">
        <v>2</v>
      </c>
      <c r="G130" s="10">
        <v>4</v>
      </c>
      <c r="H130" s="10">
        <v>2</v>
      </c>
      <c r="I130" s="10">
        <v>0</v>
      </c>
      <c r="J130" s="10">
        <v>6</v>
      </c>
      <c r="K130" s="6">
        <f t="shared" si="10"/>
        <v>1</v>
      </c>
      <c r="L130" s="6" t="str">
        <f t="shared" si="11"/>
        <v>-</v>
      </c>
      <c r="M130" s="6" t="str">
        <f t="shared" si="12"/>
        <v>-</v>
      </c>
      <c r="N130" s="6">
        <f t="shared" si="13"/>
        <v>2</v>
      </c>
    </row>
    <row r="131" spans="2:14" ht="15" thickBot="1" x14ac:dyDescent="0.25">
      <c r="B131" s="4" t="s">
        <v>69</v>
      </c>
      <c r="C131" s="10">
        <v>51</v>
      </c>
      <c r="D131" s="10">
        <v>10</v>
      </c>
      <c r="E131" s="10">
        <v>5</v>
      </c>
      <c r="F131" s="10">
        <v>66</v>
      </c>
      <c r="G131" s="10">
        <v>69</v>
      </c>
      <c r="H131" s="10">
        <v>29</v>
      </c>
      <c r="I131" s="10">
        <v>4</v>
      </c>
      <c r="J131" s="10">
        <v>102</v>
      </c>
      <c r="K131" s="6">
        <f t="shared" si="10"/>
        <v>0.35294117647058826</v>
      </c>
      <c r="L131" s="6">
        <f t="shared" si="11"/>
        <v>1.9</v>
      </c>
      <c r="M131" s="6">
        <f t="shared" si="12"/>
        <v>-0.2</v>
      </c>
      <c r="N131" s="6">
        <f t="shared" si="13"/>
        <v>0.54545454545454541</v>
      </c>
    </row>
    <row r="132" spans="2:14" ht="15" thickBot="1" x14ac:dyDescent="0.25">
      <c r="B132" s="4" t="s">
        <v>37</v>
      </c>
      <c r="C132" s="6">
        <f>IF(C126=0,"-",C126/(C126+C127))</f>
        <v>0.84090909090909094</v>
      </c>
      <c r="D132" s="6">
        <f>IF(D126=0,"-",D126/(D126+D127))</f>
        <v>0.7</v>
      </c>
      <c r="E132" s="6">
        <f t="shared" ref="E132:J132" si="14">IF(E126=0,"-",E126/(E126+E127))</f>
        <v>1</v>
      </c>
      <c r="F132" s="6">
        <f t="shared" si="14"/>
        <v>0.83050847457627119</v>
      </c>
      <c r="G132" s="6">
        <f t="shared" si="14"/>
        <v>0.75</v>
      </c>
      <c r="H132" s="6">
        <f t="shared" si="14"/>
        <v>0.92592592592592593</v>
      </c>
      <c r="I132" s="6">
        <f t="shared" si="14"/>
        <v>1</v>
      </c>
      <c r="J132" s="6">
        <f t="shared" si="14"/>
        <v>0.81052631578947365</v>
      </c>
      <c r="K132" s="6">
        <f>IF(OR(C132="-",G132="-"),"-",(G132-C132)/C132)</f>
        <v>-0.10810810810810814</v>
      </c>
      <c r="L132" s="6">
        <f t="shared" ref="L132:N133" si="15">IF(OR(D132="-",H132="-"),"-",(H132-D132)/D132)</f>
        <v>0.32275132275132284</v>
      </c>
      <c r="M132" s="6">
        <f t="shared" si="15"/>
        <v>0</v>
      </c>
      <c r="N132" s="6">
        <f t="shared" si="15"/>
        <v>-2.40601503759399E-2</v>
      </c>
    </row>
    <row r="133" spans="2:14" ht="15" thickBot="1" x14ac:dyDescent="0.25">
      <c r="B133" s="4" t="s">
        <v>38</v>
      </c>
      <c r="C133" s="6">
        <f>IF(C129=0,"-",C129/(C128+C129))</f>
        <v>1</v>
      </c>
      <c r="D133" s="6" t="str">
        <f t="shared" ref="D133:J133" si="16">IF(D129=0,"-",D129/(D128+D129))</f>
        <v>-</v>
      </c>
      <c r="E133" s="6" t="str">
        <f t="shared" si="16"/>
        <v>-</v>
      </c>
      <c r="F133" s="6">
        <f t="shared" si="16"/>
        <v>1</v>
      </c>
      <c r="G133" s="6">
        <f t="shared" si="16"/>
        <v>1</v>
      </c>
      <c r="H133" s="6" t="str">
        <f t="shared" si="16"/>
        <v>-</v>
      </c>
      <c r="I133" s="6" t="str">
        <f t="shared" si="16"/>
        <v>-</v>
      </c>
      <c r="J133" s="6">
        <f t="shared" si="16"/>
        <v>1</v>
      </c>
      <c r="K133" s="6">
        <f>IF(OR(C133="-",G133="-"),"-",(G133-C133)/C133)</f>
        <v>0</v>
      </c>
      <c r="L133" s="6" t="str">
        <f t="shared" si="15"/>
        <v>-</v>
      </c>
      <c r="M133" s="6" t="str">
        <f t="shared" si="15"/>
        <v>-</v>
      </c>
      <c r="N133" s="6">
        <f t="shared" si="15"/>
        <v>0</v>
      </c>
    </row>
    <row r="134" spans="2:14" x14ac:dyDescent="0.2">
      <c r="C134" s="13"/>
    </row>
    <row r="135" spans="2:14" x14ac:dyDescent="0.2">
      <c r="C135" s="13"/>
      <c r="M135" s="14"/>
    </row>
    <row r="136" spans="2:14" x14ac:dyDescent="0.2">
      <c r="C136" s="13"/>
    </row>
    <row r="139" spans="2:14" ht="29.25" customHeight="1" x14ac:dyDescent="0.2">
      <c r="C139" s="26">
        <v>2017</v>
      </c>
      <c r="D139" s="26"/>
      <c r="E139" s="26"/>
      <c r="F139" s="27"/>
      <c r="G139" s="28">
        <v>2018</v>
      </c>
      <c r="H139" s="26"/>
      <c r="I139" s="26"/>
      <c r="J139" s="27"/>
      <c r="K139" s="29" t="s">
        <v>59</v>
      </c>
      <c r="L139" s="30"/>
      <c r="M139" s="30"/>
      <c r="N139" s="30"/>
    </row>
    <row r="140" spans="2:14" ht="57.75" customHeight="1" thickBot="1" x14ac:dyDescent="0.25">
      <c r="C140" s="12" t="s">
        <v>61</v>
      </c>
      <c r="D140" s="12" t="s">
        <v>71</v>
      </c>
      <c r="E140" s="12" t="s">
        <v>70</v>
      </c>
      <c r="F140" s="12" t="s">
        <v>63</v>
      </c>
      <c r="G140" s="12" t="s">
        <v>61</v>
      </c>
      <c r="H140" s="12" t="s">
        <v>71</v>
      </c>
      <c r="I140" s="12" t="s">
        <v>70</v>
      </c>
      <c r="J140" s="12" t="s">
        <v>63</v>
      </c>
      <c r="K140" s="12" t="s">
        <v>61</v>
      </c>
      <c r="L140" s="12" t="s">
        <v>71</v>
      </c>
      <c r="M140" s="12" t="s">
        <v>70</v>
      </c>
      <c r="N140" s="12" t="s">
        <v>63</v>
      </c>
    </row>
    <row r="141" spans="2:14" ht="15" thickBot="1" x14ac:dyDescent="0.25">
      <c r="B141" s="4" t="s">
        <v>72</v>
      </c>
      <c r="C141" s="10">
        <v>186</v>
      </c>
      <c r="D141" s="10">
        <v>1</v>
      </c>
      <c r="E141" s="10">
        <v>20</v>
      </c>
      <c r="F141" s="10">
        <v>207</v>
      </c>
      <c r="G141" s="10">
        <v>163</v>
      </c>
      <c r="H141" s="10">
        <v>0</v>
      </c>
      <c r="I141" s="10">
        <v>23</v>
      </c>
      <c r="J141" s="10">
        <v>186</v>
      </c>
      <c r="K141" s="6">
        <f>IF(C141=0,"-",(G141-C141)/C141)</f>
        <v>-0.12365591397849462</v>
      </c>
      <c r="L141" s="6">
        <f t="shared" ref="L141:N145" si="17">IF(D141=0,"-",(H141-D141)/D141)</f>
        <v>-1</v>
      </c>
      <c r="M141" s="6">
        <f t="shared" si="17"/>
        <v>0.15</v>
      </c>
      <c r="N141" s="6">
        <f t="shared" si="17"/>
        <v>-0.10144927536231885</v>
      </c>
    </row>
    <row r="142" spans="2:14" ht="15" thickBot="1" x14ac:dyDescent="0.25">
      <c r="B142" s="4" t="s">
        <v>73</v>
      </c>
      <c r="C142" s="10">
        <v>29</v>
      </c>
      <c r="D142" s="10">
        <v>1</v>
      </c>
      <c r="E142" s="10">
        <v>7</v>
      </c>
      <c r="F142" s="10">
        <v>37</v>
      </c>
      <c r="G142" s="10">
        <v>81</v>
      </c>
      <c r="H142" s="10">
        <v>1</v>
      </c>
      <c r="I142" s="10">
        <v>7</v>
      </c>
      <c r="J142" s="10">
        <v>89</v>
      </c>
      <c r="K142" s="6">
        <f t="shared" ref="K142:K145" si="18">IF(C142=0,"-",(G142-C142)/C142)</f>
        <v>1.7931034482758621</v>
      </c>
      <c r="L142" s="6">
        <f t="shared" si="17"/>
        <v>0</v>
      </c>
      <c r="M142" s="6">
        <f t="shared" si="17"/>
        <v>0</v>
      </c>
      <c r="N142" s="6">
        <f t="shared" si="17"/>
        <v>1.4054054054054055</v>
      </c>
    </row>
    <row r="143" spans="2:14" ht="15" thickBot="1" x14ac:dyDescent="0.25">
      <c r="B143" s="4" t="s">
        <v>74</v>
      </c>
      <c r="C143" s="10">
        <v>1161</v>
      </c>
      <c r="D143" s="10">
        <v>1</v>
      </c>
      <c r="E143" s="10">
        <v>137</v>
      </c>
      <c r="F143" s="10">
        <v>1299</v>
      </c>
      <c r="G143" s="10">
        <v>1105</v>
      </c>
      <c r="H143" s="10">
        <v>1</v>
      </c>
      <c r="I143" s="10">
        <v>131</v>
      </c>
      <c r="J143" s="10">
        <v>1237</v>
      </c>
      <c r="K143" s="6">
        <f t="shared" si="18"/>
        <v>-4.8234280792420328E-2</v>
      </c>
      <c r="L143" s="6">
        <f t="shared" si="17"/>
        <v>0</v>
      </c>
      <c r="M143" s="6">
        <f t="shared" si="17"/>
        <v>-4.3795620437956206E-2</v>
      </c>
      <c r="N143" s="6">
        <f t="shared" si="17"/>
        <v>-4.7729022324865283E-2</v>
      </c>
    </row>
    <row r="144" spans="2:14" ht="15" thickBot="1" x14ac:dyDescent="0.25">
      <c r="B144" s="4" t="s">
        <v>75</v>
      </c>
      <c r="C144" s="10">
        <v>207</v>
      </c>
      <c r="D144" s="10">
        <v>0</v>
      </c>
      <c r="E144" s="10">
        <v>29</v>
      </c>
      <c r="F144" s="10">
        <v>236</v>
      </c>
      <c r="G144" s="10">
        <v>211</v>
      </c>
      <c r="H144" s="10">
        <v>0</v>
      </c>
      <c r="I144" s="10">
        <v>19</v>
      </c>
      <c r="J144" s="10">
        <v>230</v>
      </c>
      <c r="K144" s="6">
        <f t="shared" si="18"/>
        <v>1.932367149758454E-2</v>
      </c>
      <c r="L144" s="6" t="str">
        <f t="shared" si="17"/>
        <v>-</v>
      </c>
      <c r="M144" s="6">
        <f t="shared" si="17"/>
        <v>-0.34482758620689657</v>
      </c>
      <c r="N144" s="6">
        <f t="shared" si="17"/>
        <v>-2.5423728813559324E-2</v>
      </c>
    </row>
    <row r="145" spans="2:14" ht="15" thickBot="1" x14ac:dyDescent="0.25">
      <c r="B145" s="4" t="s">
        <v>76</v>
      </c>
      <c r="C145" s="10">
        <v>9</v>
      </c>
      <c r="D145" s="10">
        <v>0</v>
      </c>
      <c r="E145" s="10">
        <v>1</v>
      </c>
      <c r="F145" s="10">
        <v>10</v>
      </c>
      <c r="G145" s="10">
        <v>11</v>
      </c>
      <c r="H145" s="10">
        <v>0</v>
      </c>
      <c r="I145" s="10">
        <v>2</v>
      </c>
      <c r="J145" s="10">
        <v>13</v>
      </c>
      <c r="K145" s="6">
        <f t="shared" si="18"/>
        <v>0.22222222222222221</v>
      </c>
      <c r="L145" s="6" t="str">
        <f t="shared" si="17"/>
        <v>-</v>
      </c>
      <c r="M145" s="6">
        <f t="shared" si="17"/>
        <v>1</v>
      </c>
      <c r="N145" s="6">
        <f t="shared" si="17"/>
        <v>0.3</v>
      </c>
    </row>
    <row r="146" spans="2:14" ht="15" thickBot="1" x14ac:dyDescent="0.25">
      <c r="B146" s="7" t="s">
        <v>69</v>
      </c>
      <c r="C146" s="10">
        <v>1592</v>
      </c>
      <c r="D146" s="10">
        <v>3</v>
      </c>
      <c r="E146" s="10">
        <v>194</v>
      </c>
      <c r="F146" s="10">
        <v>1789</v>
      </c>
      <c r="G146" s="10">
        <v>1571</v>
      </c>
      <c r="H146" s="10">
        <v>2</v>
      </c>
      <c r="I146" s="10">
        <v>182</v>
      </c>
      <c r="J146" s="10">
        <v>1755</v>
      </c>
      <c r="K146" s="6">
        <f t="shared" ref="K146" si="19">IF(C146=0,"-",(G146-C146)/C146)</f>
        <v>-1.3190954773869347E-2</v>
      </c>
      <c r="L146" s="6">
        <f t="shared" ref="L146" si="20">IF(D146=0,"-",(H146-D146)/D146)</f>
        <v>-0.33333333333333331</v>
      </c>
      <c r="M146" s="6">
        <f t="shared" ref="M146" si="21">IF(E146=0,"-",(I146-E146)/E146)</f>
        <v>-6.1855670103092786E-2</v>
      </c>
      <c r="N146" s="6">
        <f t="shared" ref="N146" si="22">IF(F146=0,"-",(J146-F146)/F146)</f>
        <v>-1.9005030743432086E-2</v>
      </c>
    </row>
    <row r="147" spans="2:14" ht="29.25" thickBot="1" x14ac:dyDescent="0.25">
      <c r="B147" s="7" t="s">
        <v>77</v>
      </c>
      <c r="C147" s="6">
        <f>IF(C141=0,"-",(C141/(C141+C143)))</f>
        <v>0.13808463251670378</v>
      </c>
      <c r="D147" s="6">
        <f t="shared" ref="D147:J147" si="23">IF(D141=0,"-",(D141/(D141+D143)))</f>
        <v>0.5</v>
      </c>
      <c r="E147" s="6">
        <f t="shared" si="23"/>
        <v>0.12738853503184713</v>
      </c>
      <c r="F147" s="6">
        <f t="shared" si="23"/>
        <v>0.13745019920318724</v>
      </c>
      <c r="G147" s="6">
        <f t="shared" si="23"/>
        <v>0.12854889589905363</v>
      </c>
      <c r="H147" s="6" t="str">
        <f t="shared" si="23"/>
        <v>-</v>
      </c>
      <c r="I147" s="6">
        <f t="shared" si="23"/>
        <v>0.14935064935064934</v>
      </c>
      <c r="J147" s="6">
        <f t="shared" si="23"/>
        <v>0.13070976809557272</v>
      </c>
      <c r="K147" s="6">
        <f>IF(OR(C147="-",G147="-"),"-",(G147-C147)/C147)</f>
        <v>-6.9057189376208292E-2</v>
      </c>
      <c r="L147" s="6" t="str">
        <f t="shared" ref="L147:N148" si="24">IF(OR(D147="-",H147="-"),"-",(H147-D147)/D147)</f>
        <v>-</v>
      </c>
      <c r="M147" s="6">
        <f t="shared" si="24"/>
        <v>0.17240259740259736</v>
      </c>
      <c r="N147" s="6">
        <f t="shared" si="24"/>
        <v>-4.9039078493079549E-2</v>
      </c>
    </row>
    <row r="148" spans="2:14" ht="29.25" thickBot="1" x14ac:dyDescent="0.25">
      <c r="B148" s="7" t="s">
        <v>78</v>
      </c>
      <c r="C148" s="6">
        <f>IF(C142=0,"-",(C142/(C142+C144)))</f>
        <v>0.1228813559322034</v>
      </c>
      <c r="D148" s="6">
        <f t="shared" ref="D148:J148" si="25">IF(D142=0,"-",(D142/(D142+D144)))</f>
        <v>1</v>
      </c>
      <c r="E148" s="6">
        <f t="shared" si="25"/>
        <v>0.19444444444444445</v>
      </c>
      <c r="F148" s="6">
        <f t="shared" si="25"/>
        <v>0.13553113553113552</v>
      </c>
      <c r="G148" s="6">
        <f t="shared" si="25"/>
        <v>0.2773972602739726</v>
      </c>
      <c r="H148" s="6">
        <f t="shared" si="25"/>
        <v>1</v>
      </c>
      <c r="I148" s="6">
        <f t="shared" si="25"/>
        <v>0.26923076923076922</v>
      </c>
      <c r="J148" s="6">
        <f t="shared" si="25"/>
        <v>0.27899686520376177</v>
      </c>
      <c r="K148" s="6">
        <f>IF(OR(C148="-",G148="-"),"-",(G148-C148)/C148)</f>
        <v>1.2574397732640528</v>
      </c>
      <c r="L148" s="6">
        <f t="shared" si="24"/>
        <v>0</v>
      </c>
      <c r="M148" s="6">
        <f t="shared" si="24"/>
        <v>0.38461538461538453</v>
      </c>
      <c r="N148" s="6">
        <f t="shared" si="24"/>
        <v>1.058544437854783</v>
      </c>
    </row>
    <row r="149" spans="2:14" ht="14.25" x14ac:dyDescent="0.2">
      <c r="B149" s="7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</row>
    <row r="150" spans="2:14" ht="14.25" x14ac:dyDescent="0.2">
      <c r="B150" s="7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2" spans="2:14" ht="14.25" x14ac:dyDescent="0.2">
      <c r="B152" s="7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</row>
    <row r="153" spans="2:14" ht="14.25" x14ac:dyDescent="0.2">
      <c r="B153" s="7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</row>
    <row r="154" spans="2:14" ht="29.25" customHeight="1" thickBot="1" x14ac:dyDescent="0.25">
      <c r="B154" s="7"/>
      <c r="C154" s="8">
        <v>2017</v>
      </c>
      <c r="D154" s="8">
        <v>2018</v>
      </c>
      <c r="E154" s="19" t="s">
        <v>59</v>
      </c>
    </row>
    <row r="155" spans="2:14" ht="15" thickBot="1" x14ac:dyDescent="0.25">
      <c r="B155" s="4" t="s">
        <v>95</v>
      </c>
      <c r="C155" s="20">
        <v>1364</v>
      </c>
      <c r="D155" s="20">
        <v>1346</v>
      </c>
      <c r="E155" s="18">
        <f>IF(C155=0,"-",(D155-C155)/C155)</f>
        <v>-1.3196480938416423E-2</v>
      </c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15" thickBot="1" x14ac:dyDescent="0.25">
      <c r="B156" s="4" t="s">
        <v>96</v>
      </c>
      <c r="C156" s="20">
        <v>219</v>
      </c>
      <c r="D156" s="20">
        <v>212</v>
      </c>
      <c r="E156" s="18">
        <f t="shared" ref="E156:E157" si="26">IF(C156=0,"-",(D156-C156)/C156)</f>
        <v>-3.1963470319634701E-2</v>
      </c>
      <c r="F156" s="18"/>
      <c r="G156" s="18"/>
      <c r="H156" s="18"/>
      <c r="I156" s="18"/>
      <c r="J156" s="18"/>
      <c r="K156" s="18"/>
      <c r="L156" s="18"/>
      <c r="M156" s="18"/>
      <c r="N156" s="18"/>
    </row>
    <row r="157" spans="2:14" ht="15" thickBot="1" x14ac:dyDescent="0.25">
      <c r="B157" s="4" t="s">
        <v>97</v>
      </c>
      <c r="C157" s="20">
        <v>2</v>
      </c>
      <c r="D157" s="20">
        <v>3</v>
      </c>
      <c r="E157" s="18">
        <f t="shared" si="26"/>
        <v>0.5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98</v>
      </c>
      <c r="C158" s="18">
        <f>IF(C155=0,"-",C155/(C155+C156+C157))</f>
        <v>0.86056782334384863</v>
      </c>
      <c r="D158" s="18">
        <f>IF(D155=0,"-",D155/(D155+D156+D157))</f>
        <v>0.86226777706598334</v>
      </c>
      <c r="E158" s="18">
        <f>IF(OR(C158="-",D158="-"),"-",(D158-C158)/C158)</f>
        <v>1.9753861067327906E-3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</row>
    <row r="163" spans="2:8" ht="42.75" customHeight="1" thickBot="1" x14ac:dyDescent="0.25">
      <c r="C163" s="8">
        <v>2017</v>
      </c>
      <c r="D163" s="8">
        <v>2018</v>
      </c>
      <c r="E163" s="8" t="s">
        <v>27</v>
      </c>
    </row>
    <row r="164" spans="2:8" ht="20.100000000000001" customHeight="1" thickBot="1" x14ac:dyDescent="0.25">
      <c r="B164" s="4" t="s">
        <v>39</v>
      </c>
      <c r="C164" s="5">
        <v>59</v>
      </c>
      <c r="D164" s="5">
        <v>95</v>
      </c>
      <c r="E164" s="6">
        <f t="shared" ref="E164:E166" si="27">IF(C164=0,"-",(D164-C164)/C164)</f>
        <v>0.61016949152542377</v>
      </c>
    </row>
    <row r="165" spans="2:8" ht="20.100000000000001" customHeight="1" thickBot="1" x14ac:dyDescent="0.25">
      <c r="B165" s="4" t="s">
        <v>42</v>
      </c>
      <c r="C165" s="5">
        <v>36</v>
      </c>
      <c r="D165" s="5">
        <v>51</v>
      </c>
      <c r="E165" s="6">
        <f t="shared" si="27"/>
        <v>0.41666666666666669</v>
      </c>
    </row>
    <row r="166" spans="2:8" ht="20.100000000000001" customHeight="1" thickBot="1" x14ac:dyDescent="0.25">
      <c r="B166" s="4" t="s">
        <v>43</v>
      </c>
      <c r="C166" s="5">
        <v>13</v>
      </c>
      <c r="D166" s="5">
        <v>26</v>
      </c>
      <c r="E166" s="6">
        <f t="shared" si="27"/>
        <v>1</v>
      </c>
    </row>
    <row r="167" spans="2:8" ht="20.100000000000001" customHeight="1" thickBot="1" x14ac:dyDescent="0.25">
      <c r="B167" s="4" t="s">
        <v>99</v>
      </c>
      <c r="C167" s="6">
        <f>IF(C164=0,"-",(C165+C166)/C164)</f>
        <v>0.83050847457627119</v>
      </c>
      <c r="D167" s="6">
        <f>IF(D164=0,"-",(D165+D166)/D164)</f>
        <v>0.81052631578947365</v>
      </c>
      <c r="E167" s="6">
        <f t="shared" ref="E167:E169" si="28">IF(OR(C167="-",D167="-"),"-",(D167-C167)/C167)</f>
        <v>-2.40601503759399E-2</v>
      </c>
    </row>
    <row r="168" spans="2:8" ht="20.100000000000001" customHeight="1" thickBot="1" x14ac:dyDescent="0.25">
      <c r="B168" s="4" t="s">
        <v>40</v>
      </c>
      <c r="C168" s="6">
        <v>0.81818181818181823</v>
      </c>
      <c r="D168" s="6">
        <v>0.7846153846153846</v>
      </c>
      <c r="E168" s="6">
        <f t="shared" si="28"/>
        <v>-4.1025641025641102E-2</v>
      </c>
    </row>
    <row r="169" spans="2:8" ht="20.100000000000001" customHeight="1" thickBot="1" x14ac:dyDescent="0.25">
      <c r="B169" s="4" t="s">
        <v>41</v>
      </c>
      <c r="C169" s="6">
        <v>0.8666666666666667</v>
      </c>
      <c r="D169" s="6">
        <v>0.8666666666666667</v>
      </c>
      <c r="E169" s="6">
        <f t="shared" si="28"/>
        <v>0</v>
      </c>
    </row>
    <row r="175" spans="2:8" ht="42.75" customHeight="1" thickBot="1" x14ac:dyDescent="0.25">
      <c r="C175" s="8">
        <v>2017</v>
      </c>
      <c r="D175" s="8">
        <v>2018</v>
      </c>
      <c r="E175" s="8" t="s">
        <v>27</v>
      </c>
    </row>
    <row r="176" spans="2:8" ht="15" thickBot="1" x14ac:dyDescent="0.25">
      <c r="B176" s="15" t="s">
        <v>82</v>
      </c>
      <c r="C176" s="5">
        <v>83</v>
      </c>
      <c r="D176" s="5">
        <v>86</v>
      </c>
      <c r="E176" s="6">
        <f>IF(C176=0,"-",(D176-C176)/C176)</f>
        <v>3.614457831325301E-2</v>
      </c>
      <c r="H176" s="13"/>
    </row>
    <row r="177" spans="2:10" ht="15" thickBot="1" x14ac:dyDescent="0.25">
      <c r="B177" s="4" t="s">
        <v>44</v>
      </c>
      <c r="C177" s="5">
        <v>54</v>
      </c>
      <c r="D177" s="5">
        <v>54</v>
      </c>
      <c r="E177" s="6">
        <f t="shared" ref="E177:E183" si="29">IF(C177=0,"-",(D177-C177)/C177)</f>
        <v>0</v>
      </c>
      <c r="H177" s="13"/>
    </row>
    <row r="178" spans="2:10" ht="15" thickBot="1" x14ac:dyDescent="0.25">
      <c r="B178" s="4" t="s">
        <v>48</v>
      </c>
      <c r="C178" s="5">
        <v>23</v>
      </c>
      <c r="D178" s="5">
        <v>28</v>
      </c>
      <c r="E178" s="6">
        <f t="shared" si="29"/>
        <v>0.21739130434782608</v>
      </c>
      <c r="H178" s="13"/>
    </row>
    <row r="179" spans="2:10" ht="15" thickBot="1" x14ac:dyDescent="0.25">
      <c r="B179" s="4" t="s">
        <v>79</v>
      </c>
      <c r="C179" s="5">
        <v>6</v>
      </c>
      <c r="D179" s="5">
        <v>4</v>
      </c>
      <c r="E179" s="6">
        <f t="shared" si="29"/>
        <v>-0.33333333333333331</v>
      </c>
      <c r="H179" s="13"/>
    </row>
    <row r="180" spans="2:10" ht="15" thickBot="1" x14ac:dyDescent="0.25">
      <c r="B180" s="15" t="s">
        <v>80</v>
      </c>
      <c r="C180" s="5">
        <v>1808</v>
      </c>
      <c r="D180" s="5">
        <v>1661</v>
      </c>
      <c r="E180" s="6">
        <f t="shared" si="29"/>
        <v>-8.1305309734513276E-2</v>
      </c>
      <c r="H180" s="13"/>
    </row>
    <row r="181" spans="2:10" ht="15" thickBot="1" x14ac:dyDescent="0.25">
      <c r="B181" s="4" t="s">
        <v>48</v>
      </c>
      <c r="C181" s="5">
        <v>1600</v>
      </c>
      <c r="D181" s="5">
        <v>1487</v>
      </c>
      <c r="E181" s="6">
        <f t="shared" si="29"/>
        <v>-7.0624999999999993E-2</v>
      </c>
      <c r="H181" s="13"/>
    </row>
    <row r="182" spans="2:10" ht="15" thickBot="1" x14ac:dyDescent="0.25">
      <c r="B182" s="4" t="s">
        <v>71</v>
      </c>
      <c r="C182" s="5">
        <v>2</v>
      </c>
      <c r="D182" s="5">
        <v>2</v>
      </c>
      <c r="E182" s="6">
        <f t="shared" si="29"/>
        <v>0</v>
      </c>
      <c r="H182" s="13"/>
    </row>
    <row r="183" spans="2:10" ht="15" thickBot="1" x14ac:dyDescent="0.25">
      <c r="B183" s="4" t="s">
        <v>81</v>
      </c>
      <c r="C183" s="5">
        <v>206</v>
      </c>
      <c r="D183" s="5">
        <v>172</v>
      </c>
      <c r="E183" s="6">
        <f t="shared" si="29"/>
        <v>-0.1650485436893204</v>
      </c>
      <c r="H183" s="13"/>
    </row>
    <row r="184" spans="2:10" x14ac:dyDescent="0.2">
      <c r="B184" s="9"/>
      <c r="C184" s="9"/>
      <c r="D184" s="9"/>
      <c r="E184" s="9"/>
      <c r="F184" s="9"/>
      <c r="G184" s="9"/>
      <c r="H184" s="9"/>
      <c r="I184" s="9"/>
      <c r="J184" s="9"/>
    </row>
    <row r="185" spans="2:10" x14ac:dyDescent="0.2">
      <c r="B185" s="9"/>
      <c r="C185" s="9"/>
      <c r="D185" s="9"/>
      <c r="E185" s="9"/>
      <c r="F185" s="9"/>
      <c r="G185" s="9"/>
      <c r="H185" s="9"/>
      <c r="I185" s="9"/>
      <c r="J185" s="9"/>
    </row>
    <row r="195" spans="2:5" ht="42.75" customHeight="1" thickBot="1" x14ac:dyDescent="0.25">
      <c r="C195" s="8">
        <v>2017</v>
      </c>
      <c r="D195" s="8">
        <v>2018</v>
      </c>
      <c r="E195" s="8" t="s">
        <v>27</v>
      </c>
    </row>
    <row r="196" spans="2:5" ht="15" thickBot="1" x14ac:dyDescent="0.25">
      <c r="B196" s="4" t="s">
        <v>83</v>
      </c>
      <c r="C196" s="5">
        <v>53</v>
      </c>
      <c r="D196" s="5">
        <v>49</v>
      </c>
      <c r="E196" s="6">
        <f t="shared" ref="E196:E199" si="30">IF(C196=0,"-",(D196-C196)/C196)</f>
        <v>-7.5471698113207544E-2</v>
      </c>
    </row>
    <row r="197" spans="2:5" ht="15" thickBot="1" x14ac:dyDescent="0.25">
      <c r="B197" s="4" t="s">
        <v>84</v>
      </c>
      <c r="C197" s="5">
        <v>8</v>
      </c>
      <c r="D197" s="5">
        <v>9</v>
      </c>
      <c r="E197" s="6">
        <f t="shared" si="30"/>
        <v>0.125</v>
      </c>
    </row>
    <row r="198" spans="2:5" ht="15" thickBot="1" x14ac:dyDescent="0.25">
      <c r="B198" s="4" t="s">
        <v>85</v>
      </c>
      <c r="C198" s="5">
        <v>61</v>
      </c>
      <c r="D198" s="5">
        <v>58</v>
      </c>
      <c r="E198" s="6">
        <f t="shared" si="30"/>
        <v>-4.9180327868852458E-2</v>
      </c>
    </row>
    <row r="199" spans="2:5" ht="15" thickBot="1" x14ac:dyDescent="0.25">
      <c r="B199" s="4" t="s">
        <v>86</v>
      </c>
      <c r="C199" s="5">
        <v>43</v>
      </c>
      <c r="D199" s="5">
        <v>44</v>
      </c>
      <c r="E199" s="6">
        <f t="shared" si="30"/>
        <v>2.3255813953488372E-2</v>
      </c>
    </row>
    <row r="205" spans="2:5" ht="42.75" customHeight="1" thickBot="1" x14ac:dyDescent="0.25">
      <c r="C205" s="8">
        <v>2017</v>
      </c>
      <c r="D205" s="8">
        <v>2018</v>
      </c>
      <c r="E205" s="8" t="s">
        <v>27</v>
      </c>
    </row>
    <row r="206" spans="2:5" ht="20.100000000000001" customHeight="1" thickBot="1" x14ac:dyDescent="0.25">
      <c r="B206" s="16" t="s">
        <v>89</v>
      </c>
      <c r="C206" s="5"/>
      <c r="D206" s="5"/>
      <c r="E206" s="6" t="str">
        <f t="shared" ref="E206:E209" si="31">IF(C206=0,"-",(D206-C206)/C206)</f>
        <v>-</v>
      </c>
    </row>
    <row r="207" spans="2:5" ht="20.100000000000001" customHeight="1" thickBot="1" x14ac:dyDescent="0.25">
      <c r="B207" s="17" t="s">
        <v>90</v>
      </c>
      <c r="C207" s="5">
        <v>53</v>
      </c>
      <c r="D207" s="5">
        <v>48</v>
      </c>
      <c r="E207" s="6">
        <f t="shared" si="31"/>
        <v>-9.4339622641509441E-2</v>
      </c>
    </row>
    <row r="208" spans="2:5" ht="20.100000000000001" customHeight="1" thickBot="1" x14ac:dyDescent="0.25">
      <c r="B208" s="17" t="s">
        <v>87</v>
      </c>
      <c r="C208" s="5">
        <v>50</v>
      </c>
      <c r="D208" s="5">
        <v>44</v>
      </c>
      <c r="E208" s="6">
        <f t="shared" si="31"/>
        <v>-0.12</v>
      </c>
    </row>
    <row r="209" spans="2:5" ht="20.100000000000001" customHeight="1" thickBot="1" x14ac:dyDescent="0.25">
      <c r="B209" s="17" t="s">
        <v>88</v>
      </c>
      <c r="C209" s="5">
        <v>3</v>
      </c>
      <c r="D209" s="5">
        <v>4</v>
      </c>
      <c r="E209" s="6">
        <f t="shared" si="31"/>
        <v>0.33333333333333331</v>
      </c>
    </row>
    <row r="210" spans="2:5" ht="20.100000000000001" customHeight="1" thickBot="1" x14ac:dyDescent="0.25">
      <c r="B210" s="17" t="s">
        <v>91</v>
      </c>
      <c r="C210" s="5"/>
      <c r="D210" s="5"/>
      <c r="E210" s="6"/>
    </row>
    <row r="211" spans="2:5" ht="20.100000000000001" customHeight="1" thickBot="1" x14ac:dyDescent="0.25">
      <c r="B211" s="17" t="s">
        <v>90</v>
      </c>
      <c r="C211" s="5">
        <v>9</v>
      </c>
      <c r="D211" s="5">
        <v>9</v>
      </c>
      <c r="E211" s="6">
        <f>IF(C211=0,"-",(D211-C211)/C211)</f>
        <v>0</v>
      </c>
    </row>
    <row r="212" spans="2:5" ht="15" thickBot="1" x14ac:dyDescent="0.25">
      <c r="B212" s="17" t="s">
        <v>87</v>
      </c>
      <c r="C212" s="5">
        <v>9</v>
      </c>
      <c r="D212" s="5">
        <v>8</v>
      </c>
      <c r="E212" s="6">
        <f t="shared" ref="E212:E213" si="32">IF(C212=0,"-",(D212-C212)/C212)</f>
        <v>-0.1111111111111111</v>
      </c>
    </row>
    <row r="213" spans="2:5" ht="15" thickBot="1" x14ac:dyDescent="0.25">
      <c r="B213" s="17" t="s">
        <v>88</v>
      </c>
      <c r="C213" s="5">
        <v>0</v>
      </c>
      <c r="D213" s="5">
        <v>1</v>
      </c>
      <c r="E213" s="6" t="str">
        <f t="shared" si="32"/>
        <v>-</v>
      </c>
    </row>
    <row r="219" spans="2:5" ht="42.75" customHeight="1" thickBot="1" x14ac:dyDescent="0.25">
      <c r="C219" s="8">
        <v>2017</v>
      </c>
      <c r="D219" s="8">
        <v>2018</v>
      </c>
      <c r="E219" s="8" t="s">
        <v>27</v>
      </c>
    </row>
    <row r="220" spans="2:5" ht="15" thickBot="1" x14ac:dyDescent="0.25">
      <c r="B220" s="16" t="s">
        <v>92</v>
      </c>
      <c r="C220" s="5">
        <v>75</v>
      </c>
      <c r="D220" s="5">
        <v>68</v>
      </c>
      <c r="E220" s="6">
        <f t="shared" ref="E220:E222" si="33">IF(C220=0,"-",(D220-C220)/C220)</f>
        <v>-9.3333333333333338E-2</v>
      </c>
    </row>
    <row r="221" spans="2:5" ht="15" thickBot="1" x14ac:dyDescent="0.25">
      <c r="B221" s="16" t="s">
        <v>93</v>
      </c>
      <c r="C221" s="5">
        <v>73</v>
      </c>
      <c r="D221" s="5">
        <v>73</v>
      </c>
      <c r="E221" s="6">
        <f t="shared" si="33"/>
        <v>0</v>
      </c>
    </row>
    <row r="222" spans="2:5" ht="15" thickBot="1" x14ac:dyDescent="0.25">
      <c r="B222" s="16" t="s">
        <v>94</v>
      </c>
      <c r="C222" s="5">
        <v>33</v>
      </c>
      <c r="D222" s="5">
        <v>40</v>
      </c>
      <c r="E222" s="6">
        <f t="shared" si="33"/>
        <v>0.21212121212121213</v>
      </c>
    </row>
    <row r="223" spans="2:5" ht="15" thickBot="1" x14ac:dyDescent="0.25">
      <c r="C223" s="5"/>
      <c r="D223" s="5"/>
      <c r="E223" s="6"/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</sheetData>
  <mergeCells count="6">
    <mergeCell ref="C124:F124"/>
    <mergeCell ref="G124:J124"/>
    <mergeCell ref="K124:N124"/>
    <mergeCell ref="C139:F139"/>
    <mergeCell ref="G139:J139"/>
    <mergeCell ref="K139:N139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1" spans="2:5" ht="27" customHeight="1" x14ac:dyDescent="0.2">
      <c r="B11" s="21" t="str">
        <f>Portada!B9</f>
        <v>AÑO  2018</v>
      </c>
    </row>
    <row r="13" spans="2:5" ht="42.75" customHeight="1" thickBot="1" x14ac:dyDescent="0.25">
      <c r="C13" s="8">
        <v>2017</v>
      </c>
      <c r="D13" s="8">
        <v>2018</v>
      </c>
      <c r="E13" s="8" t="s">
        <v>27</v>
      </c>
    </row>
    <row r="14" spans="2:5" ht="20.100000000000001" customHeight="1" thickBot="1" x14ac:dyDescent="0.25">
      <c r="B14" s="4" t="s">
        <v>22</v>
      </c>
      <c r="C14" s="5">
        <v>3860</v>
      </c>
      <c r="D14" s="5">
        <v>4053</v>
      </c>
      <c r="E14" s="6">
        <f>IF(C14&gt;0,(D14-C14)/C14)</f>
        <v>0.05</v>
      </c>
    </row>
    <row r="15" spans="2:5" ht="20.100000000000001" customHeight="1" thickBot="1" x14ac:dyDescent="0.25">
      <c r="B15" s="4" t="s">
        <v>17</v>
      </c>
      <c r="C15" s="5">
        <v>3812</v>
      </c>
      <c r="D15" s="5">
        <v>3864</v>
      </c>
      <c r="E15" s="6">
        <f t="shared" ref="E15:E23" si="0">IF(C15&gt;0,(D15-C15)/C15)</f>
        <v>1.3641133263378805E-2</v>
      </c>
    </row>
    <row r="16" spans="2:5" ht="20.100000000000001" customHeight="1" thickBot="1" x14ac:dyDescent="0.25">
      <c r="B16" s="4" t="s">
        <v>18</v>
      </c>
      <c r="C16" s="5">
        <v>2310</v>
      </c>
      <c r="D16" s="5">
        <v>2629</v>
      </c>
      <c r="E16" s="6">
        <f t="shared" si="0"/>
        <v>0.1380952380952381</v>
      </c>
    </row>
    <row r="17" spans="2:5" ht="20.100000000000001" customHeight="1" thickBot="1" x14ac:dyDescent="0.25">
      <c r="B17" s="4" t="s">
        <v>19</v>
      </c>
      <c r="C17" s="5">
        <v>1502</v>
      </c>
      <c r="D17" s="5">
        <v>1235</v>
      </c>
      <c r="E17" s="6">
        <f t="shared" si="0"/>
        <v>-0.177762982689747</v>
      </c>
    </row>
    <row r="18" spans="2:5" ht="20.100000000000001" customHeight="1" thickBot="1" x14ac:dyDescent="0.25">
      <c r="B18" s="4" t="s">
        <v>20</v>
      </c>
      <c r="C18" s="6">
        <f>C17/C15</f>
        <v>0.39401888772298005</v>
      </c>
      <c r="D18" s="6">
        <f>D17/D15</f>
        <v>0.31961697722567289</v>
      </c>
      <c r="E18" s="6">
        <f t="shared" si="0"/>
        <v>-0.18882828416493669</v>
      </c>
    </row>
    <row r="19" spans="2:5" ht="30" customHeight="1" thickBot="1" x14ac:dyDescent="0.25">
      <c r="B19" s="4" t="s">
        <v>23</v>
      </c>
      <c r="C19" s="5">
        <v>519</v>
      </c>
      <c r="D19" s="5">
        <v>476</v>
      </c>
      <c r="E19" s="6">
        <f t="shared" si="0"/>
        <v>-8.2851637764932567E-2</v>
      </c>
    </row>
    <row r="20" spans="2:5" ht="20.100000000000001" customHeight="1" thickBot="1" x14ac:dyDescent="0.25">
      <c r="B20" s="4" t="s">
        <v>24</v>
      </c>
      <c r="C20" s="5">
        <v>307</v>
      </c>
      <c r="D20" s="5">
        <v>310</v>
      </c>
      <c r="E20" s="6">
        <f t="shared" si="0"/>
        <v>9.7719869706840382E-3</v>
      </c>
    </row>
    <row r="21" spans="2:5" ht="20.100000000000001" customHeight="1" thickBot="1" x14ac:dyDescent="0.25">
      <c r="B21" s="4" t="s">
        <v>25</v>
      </c>
      <c r="C21" s="5">
        <v>212</v>
      </c>
      <c r="D21" s="5">
        <v>166</v>
      </c>
      <c r="E21" s="6">
        <f t="shared" si="0"/>
        <v>-0.21698113207547171</v>
      </c>
    </row>
    <row r="22" spans="2:5" ht="20.100000000000001" customHeight="1" thickBot="1" x14ac:dyDescent="0.25">
      <c r="B22" s="4" t="s">
        <v>21</v>
      </c>
      <c r="C22" s="6">
        <f>C21/C19</f>
        <v>0.40847784200385356</v>
      </c>
      <c r="D22" s="6">
        <f t="shared" ref="D22" si="1">D21/D19</f>
        <v>0.34873949579831931</v>
      </c>
      <c r="E22" s="6">
        <f t="shared" si="0"/>
        <v>-0.14624623434279377</v>
      </c>
    </row>
    <row r="23" spans="2:5" ht="20.100000000000001" customHeight="1" thickBot="1" x14ac:dyDescent="0.25">
      <c r="B23" s="7" t="s">
        <v>26</v>
      </c>
      <c r="C23" s="6">
        <v>0.57508806601745477</v>
      </c>
      <c r="D23" s="6">
        <v>0.58260332011519389</v>
      </c>
      <c r="E23" s="6">
        <f t="shared" si="0"/>
        <v>1.3068005653087265E-2</v>
      </c>
    </row>
    <row r="31" spans="2:5" ht="42.75" customHeight="1" thickBot="1" x14ac:dyDescent="0.25">
      <c r="C31" s="8">
        <v>2017</v>
      </c>
      <c r="D31" s="8">
        <v>2018</v>
      </c>
      <c r="E31" s="8" t="s">
        <v>27</v>
      </c>
    </row>
    <row r="32" spans="2:5" ht="20.100000000000001" customHeight="1" thickBot="1" x14ac:dyDescent="0.25">
      <c r="B32" s="4" t="s">
        <v>28</v>
      </c>
      <c r="C32" s="5">
        <v>785</v>
      </c>
      <c r="D32" s="5">
        <v>715</v>
      </c>
      <c r="E32" s="6">
        <f>IF(C32&gt;0,(D32-C32)/C32,"-")</f>
        <v>-8.9171974522292988E-2</v>
      </c>
    </row>
    <row r="33" spans="2:5" ht="20.100000000000001" customHeight="1" thickBot="1" x14ac:dyDescent="0.25">
      <c r="B33" s="4" t="s">
        <v>30</v>
      </c>
      <c r="C33" s="5">
        <v>15</v>
      </c>
      <c r="D33" s="5">
        <v>0</v>
      </c>
      <c r="E33" s="6">
        <f t="shared" ref="E33:E35" si="2">IF(C33&gt;0,(D33-C33)/C33,"-")</f>
        <v>-1</v>
      </c>
    </row>
    <row r="34" spans="2:5" ht="20.100000000000001" customHeight="1" thickBot="1" x14ac:dyDescent="0.25">
      <c r="B34" s="4" t="s">
        <v>29</v>
      </c>
      <c r="C34" s="5">
        <v>630</v>
      </c>
      <c r="D34" s="5">
        <v>589</v>
      </c>
      <c r="E34" s="6">
        <f t="shared" si="2"/>
        <v>-6.5079365079365084E-2</v>
      </c>
    </row>
    <row r="35" spans="2:5" ht="20.100000000000001" customHeight="1" thickBot="1" x14ac:dyDescent="0.25">
      <c r="B35" s="4" t="s">
        <v>31</v>
      </c>
      <c r="C35" s="5">
        <v>140</v>
      </c>
      <c r="D35" s="5">
        <v>126</v>
      </c>
      <c r="E35" s="6">
        <f t="shared" si="2"/>
        <v>-0.1</v>
      </c>
    </row>
    <row r="41" spans="2:5" ht="42.75" customHeight="1" thickBot="1" x14ac:dyDescent="0.25">
      <c r="C41" s="8">
        <v>2017</v>
      </c>
      <c r="D41" s="8">
        <v>2018</v>
      </c>
      <c r="E41" s="8" t="s">
        <v>27</v>
      </c>
    </row>
    <row r="42" spans="2:5" ht="20.100000000000001" customHeight="1" thickBot="1" x14ac:dyDescent="0.25">
      <c r="B42" s="4" t="s">
        <v>34</v>
      </c>
      <c r="C42" s="5">
        <v>343</v>
      </c>
      <c r="D42" s="5">
        <v>440</v>
      </c>
      <c r="E42" s="6">
        <f>IF(C42&gt;0,(D42-C42)/C42,"-")</f>
        <v>0.28279883381924198</v>
      </c>
    </row>
    <row r="43" spans="2:5" ht="20.100000000000001" customHeight="1" thickBot="1" x14ac:dyDescent="0.25">
      <c r="B43" s="4" t="s">
        <v>35</v>
      </c>
      <c r="C43" s="5">
        <v>79</v>
      </c>
      <c r="D43" s="5">
        <v>89</v>
      </c>
      <c r="E43" s="6">
        <f t="shared" ref="E43:E49" si="3">IF(C43&gt;0,(D43-C43)/C43,"-")</f>
        <v>0.12658227848101267</v>
      </c>
    </row>
    <row r="44" spans="2:5" ht="20.100000000000001" customHeight="1" thickBot="1" x14ac:dyDescent="0.25">
      <c r="B44" s="4" t="s">
        <v>32</v>
      </c>
      <c r="C44" s="5">
        <v>175</v>
      </c>
      <c r="D44" s="5">
        <v>149</v>
      </c>
      <c r="E44" s="6">
        <f t="shared" si="3"/>
        <v>-0.14857142857142858</v>
      </c>
    </row>
    <row r="45" spans="2:5" ht="20.100000000000001" customHeight="1" thickBot="1" x14ac:dyDescent="0.25">
      <c r="B45" s="4" t="s">
        <v>33</v>
      </c>
      <c r="C45" s="5">
        <v>1127</v>
      </c>
      <c r="D45" s="5">
        <v>1415</v>
      </c>
      <c r="E45" s="6">
        <f t="shared" si="3"/>
        <v>0.25554569653948533</v>
      </c>
    </row>
    <row r="46" spans="2:5" ht="20.100000000000001" customHeight="1" thickBot="1" x14ac:dyDescent="0.25">
      <c r="B46" s="4" t="s">
        <v>36</v>
      </c>
      <c r="C46" s="5">
        <v>777</v>
      </c>
      <c r="D46" s="5">
        <v>877</v>
      </c>
      <c r="E46" s="6">
        <f t="shared" si="3"/>
        <v>0.1287001287001287</v>
      </c>
    </row>
    <row r="47" spans="2:5" ht="20.100000000000001" customHeight="1" thickBot="1" x14ac:dyDescent="0.25">
      <c r="B47" s="4" t="s">
        <v>68</v>
      </c>
      <c r="C47" s="5">
        <v>531</v>
      </c>
      <c r="D47" s="5">
        <v>717</v>
      </c>
      <c r="E47" s="6">
        <f t="shared" si="3"/>
        <v>0.35028248587570621</v>
      </c>
    </row>
    <row r="48" spans="2:5" ht="20.100000000000001" customHeight="1" collapsed="1" thickBot="1" x14ac:dyDescent="0.25">
      <c r="B48" s="4" t="s">
        <v>37</v>
      </c>
      <c r="C48" s="6">
        <f>C42/(C42+C43)</f>
        <v>0.8127962085308057</v>
      </c>
      <c r="D48" s="6">
        <f>D42/(D42+D43)</f>
        <v>0.83175803402646498</v>
      </c>
      <c r="E48" s="6">
        <f t="shared" si="3"/>
        <v>2.3329126411569142E-2</v>
      </c>
    </row>
    <row r="49" spans="2:5" ht="20.100000000000001" customHeight="1" thickBot="1" x14ac:dyDescent="0.25">
      <c r="B49" s="4" t="s">
        <v>38</v>
      </c>
      <c r="C49" s="6">
        <f>C45/(C44+C45)</f>
        <v>0.86559139784946237</v>
      </c>
      <c r="D49" s="6">
        <f t="shared" ref="D49" si="4">D45/(D44+D45)</f>
        <v>0.90473145780051156</v>
      </c>
      <c r="E49" s="6">
        <f t="shared" si="3"/>
        <v>4.5217709011771114E-2</v>
      </c>
    </row>
    <row r="55" spans="2:5" ht="42.75" customHeight="1" thickBot="1" x14ac:dyDescent="0.25">
      <c r="C55" s="8">
        <v>2017</v>
      </c>
      <c r="D55" s="8">
        <v>2018</v>
      </c>
      <c r="E55" s="8" t="s">
        <v>27</v>
      </c>
    </row>
    <row r="56" spans="2:5" ht="20.100000000000001" customHeight="1" thickBot="1" x14ac:dyDescent="0.25">
      <c r="B56" s="4" t="s">
        <v>39</v>
      </c>
      <c r="C56" s="5">
        <v>425</v>
      </c>
      <c r="D56" s="5">
        <v>543</v>
      </c>
      <c r="E56" s="6">
        <f>IF(C56&gt;0,(D56-C56)/C56,"-")</f>
        <v>0.27764705882352941</v>
      </c>
    </row>
    <row r="57" spans="2:5" ht="20.100000000000001" customHeight="1" thickBot="1" x14ac:dyDescent="0.25">
      <c r="B57" s="4" t="s">
        <v>42</v>
      </c>
      <c r="C57" s="5">
        <v>215</v>
      </c>
      <c r="D57" s="5">
        <v>294</v>
      </c>
      <c r="E57" s="6">
        <f t="shared" ref="E57:E61" si="5">IF(C57&gt;0,(D57-C57)/C57,"-")</f>
        <v>0.36744186046511629</v>
      </c>
    </row>
    <row r="58" spans="2:5" ht="20.100000000000001" customHeight="1" thickBot="1" x14ac:dyDescent="0.25">
      <c r="B58" s="4" t="s">
        <v>43</v>
      </c>
      <c r="C58" s="5">
        <v>130</v>
      </c>
      <c r="D58" s="5">
        <v>154</v>
      </c>
      <c r="E58" s="6">
        <f t="shared" si="5"/>
        <v>0.18461538461538463</v>
      </c>
    </row>
    <row r="59" spans="2:5" ht="20.100000000000001" customHeight="1" collapsed="1" thickBot="1" x14ac:dyDescent="0.25">
      <c r="B59" s="4" t="s">
        <v>99</v>
      </c>
      <c r="C59" s="6">
        <f>(C57+C58)/C56</f>
        <v>0.81176470588235294</v>
      </c>
      <c r="D59" s="6">
        <f>(D57+D58)/D56</f>
        <v>0.82504604051565378</v>
      </c>
      <c r="E59" s="6">
        <f t="shared" si="5"/>
        <v>1.6361064403341608E-2</v>
      </c>
    </row>
    <row r="60" spans="2:5" ht="20.100000000000001" customHeight="1" thickBot="1" x14ac:dyDescent="0.25">
      <c r="B60" s="4" t="s">
        <v>40</v>
      </c>
      <c r="C60" s="6">
        <v>0.78754578754578752</v>
      </c>
      <c r="D60" s="6">
        <v>0.79891304347826086</v>
      </c>
      <c r="E60" s="6">
        <f t="shared" si="5"/>
        <v>1.4433771486349872E-2</v>
      </c>
    </row>
    <row r="61" spans="2:5" ht="20.100000000000001" customHeight="1" thickBot="1" x14ac:dyDescent="0.25">
      <c r="B61" s="4" t="s">
        <v>41</v>
      </c>
      <c r="C61" s="6">
        <v>0.85526315789473684</v>
      </c>
      <c r="D61" s="6">
        <v>0.88</v>
      </c>
      <c r="E61" s="6">
        <f t="shared" si="5"/>
        <v>2.8923076923076937E-2</v>
      </c>
    </row>
    <row r="67" spans="2:10" ht="42.75" customHeight="1" thickBot="1" x14ac:dyDescent="0.25">
      <c r="C67" s="8">
        <v>2017</v>
      </c>
      <c r="D67" s="8">
        <v>2018</v>
      </c>
      <c r="E67" s="8" t="s">
        <v>27</v>
      </c>
    </row>
    <row r="68" spans="2:10" ht="20.100000000000001" customHeight="1" thickBot="1" x14ac:dyDescent="0.25">
      <c r="B68" s="4" t="s">
        <v>45</v>
      </c>
      <c r="C68" s="5">
        <v>3434</v>
      </c>
      <c r="D68" s="5">
        <v>3974</v>
      </c>
      <c r="E68" s="6">
        <f>IF(C68&gt;0,(D68-C68)/C68,"-")</f>
        <v>0.15725101921956902</v>
      </c>
    </row>
    <row r="69" spans="2:10" ht="20.100000000000001" customHeight="1" thickBot="1" x14ac:dyDescent="0.25">
      <c r="B69" s="4" t="s">
        <v>46</v>
      </c>
      <c r="C69" s="5">
        <v>1138</v>
      </c>
      <c r="D69" s="5">
        <v>1208</v>
      </c>
      <c r="E69" s="6">
        <f t="shared" ref="E69:E75" si="6">IF(C69&gt;0,(D69-C69)/C69,"-")</f>
        <v>6.1511423550087874E-2</v>
      </c>
    </row>
    <row r="70" spans="2:10" ht="20.100000000000001" customHeight="1" thickBot="1" x14ac:dyDescent="0.25">
      <c r="B70" s="4" t="s">
        <v>44</v>
      </c>
      <c r="C70" s="5">
        <v>4</v>
      </c>
      <c r="D70" s="5">
        <v>3</v>
      </c>
      <c r="E70" s="6">
        <f t="shared" si="6"/>
        <v>-0.25</v>
      </c>
    </row>
    <row r="71" spans="2:10" ht="20.100000000000001" customHeight="1" thickBot="1" x14ac:dyDescent="0.25">
      <c r="B71" s="4" t="s">
        <v>47</v>
      </c>
      <c r="C71" s="5">
        <v>1287</v>
      </c>
      <c r="D71" s="5">
        <v>1698</v>
      </c>
      <c r="E71" s="6">
        <f t="shared" si="6"/>
        <v>0.31934731934731936</v>
      </c>
    </row>
    <row r="72" spans="2:10" ht="20.100000000000001" customHeight="1" thickBot="1" x14ac:dyDescent="0.25">
      <c r="B72" s="4" t="s">
        <v>48</v>
      </c>
      <c r="C72" s="5">
        <v>814</v>
      </c>
      <c r="D72" s="5">
        <v>818</v>
      </c>
      <c r="E72" s="6">
        <f t="shared" si="6"/>
        <v>4.9140049140049139E-3</v>
      </c>
    </row>
    <row r="73" spans="2:10" ht="20.100000000000001" customHeight="1" thickBot="1" x14ac:dyDescent="0.25">
      <c r="B73" s="4" t="s">
        <v>49</v>
      </c>
      <c r="C73" s="5">
        <v>189</v>
      </c>
      <c r="D73" s="5">
        <v>246</v>
      </c>
      <c r="E73" s="6">
        <f t="shared" si="6"/>
        <v>0.30158730158730157</v>
      </c>
    </row>
    <row r="74" spans="2:10" ht="20.100000000000001" customHeight="1" thickBot="1" x14ac:dyDescent="0.25">
      <c r="B74" s="4" t="s">
        <v>50</v>
      </c>
      <c r="C74" s="5">
        <v>0</v>
      </c>
      <c r="D74" s="5">
        <v>0</v>
      </c>
      <c r="E74" s="6" t="str">
        <f t="shared" si="6"/>
        <v>-</v>
      </c>
    </row>
    <row r="75" spans="2:10" ht="20.100000000000001" customHeight="1" thickBot="1" x14ac:dyDescent="0.25">
      <c r="B75" s="4" t="s">
        <v>51</v>
      </c>
      <c r="C75" s="5">
        <v>2</v>
      </c>
      <c r="D75" s="5">
        <v>1</v>
      </c>
      <c r="E75" s="6">
        <f t="shared" si="6"/>
        <v>-0.5</v>
      </c>
    </row>
    <row r="76" spans="2:10" x14ac:dyDescent="0.2">
      <c r="B76" s="9"/>
      <c r="C76" s="9"/>
      <c r="D76" s="9"/>
      <c r="E76" s="9"/>
      <c r="F76" s="9"/>
      <c r="G76" s="9"/>
      <c r="H76" s="9"/>
      <c r="I76" s="9"/>
      <c r="J76" s="9"/>
    </row>
    <row r="77" spans="2:10" x14ac:dyDescent="0.2">
      <c r="B77" s="9"/>
      <c r="C77" s="9"/>
      <c r="D77" s="9"/>
      <c r="E77" s="9"/>
      <c r="F77" s="9"/>
      <c r="G77" s="9"/>
      <c r="H77" s="9"/>
      <c r="I77" s="9"/>
      <c r="J77" s="9"/>
    </row>
    <row r="87" spans="2:5" ht="42.75" customHeight="1" thickBot="1" x14ac:dyDescent="0.25">
      <c r="C87" s="8">
        <v>2017</v>
      </c>
      <c r="D87" s="8">
        <v>2018</v>
      </c>
      <c r="E87" s="8" t="s">
        <v>27</v>
      </c>
    </row>
    <row r="88" spans="2:5" ht="29.25" thickBot="1" x14ac:dyDescent="0.25">
      <c r="B88" s="4" t="s">
        <v>52</v>
      </c>
      <c r="C88" s="5">
        <v>223</v>
      </c>
      <c r="D88" s="5">
        <v>298</v>
      </c>
      <c r="E88" s="6">
        <f>IF(C88&gt;0,(D88-C88)/C88,"-")</f>
        <v>0.33632286995515698</v>
      </c>
    </row>
    <row r="89" spans="2:5" ht="29.25" thickBot="1" x14ac:dyDescent="0.25">
      <c r="B89" s="4" t="s">
        <v>53</v>
      </c>
      <c r="C89" s="5">
        <v>198</v>
      </c>
      <c r="D89" s="5">
        <v>198</v>
      </c>
      <c r="E89" s="6">
        <f t="shared" ref="E89:E91" si="7">IF(C89&gt;0,(D89-C89)/C89,"-")</f>
        <v>0</v>
      </c>
    </row>
    <row r="90" spans="2:5" ht="29.25" customHeight="1" thickBot="1" x14ac:dyDescent="0.25">
      <c r="B90" s="4" t="s">
        <v>54</v>
      </c>
      <c r="C90" s="5">
        <v>324</v>
      </c>
      <c r="D90" s="5">
        <v>296</v>
      </c>
      <c r="E90" s="6">
        <f t="shared" si="7"/>
        <v>-8.6419753086419748E-2</v>
      </c>
    </row>
    <row r="91" spans="2:5" ht="29.25" customHeight="1" thickBot="1" x14ac:dyDescent="0.25">
      <c r="B91" s="4" t="s">
        <v>55</v>
      </c>
      <c r="C91" s="6">
        <f>(C88+C89)/(C88+C89+C90)</f>
        <v>0.56510067114093965</v>
      </c>
      <c r="D91" s="6">
        <f>(D88+D89)/(D88+D89+D90)</f>
        <v>0.6262626262626263</v>
      </c>
      <c r="E91" s="6">
        <f t="shared" si="7"/>
        <v>0.10823196333885167</v>
      </c>
    </row>
    <row r="97" spans="2:5" ht="42.75" customHeight="1" thickBot="1" x14ac:dyDescent="0.25">
      <c r="C97" s="8">
        <v>2017</v>
      </c>
      <c r="D97" s="8">
        <v>2018</v>
      </c>
      <c r="E97" s="8" t="s">
        <v>27</v>
      </c>
    </row>
    <row r="98" spans="2:5" ht="20.100000000000001" customHeight="1" thickBot="1" x14ac:dyDescent="0.25">
      <c r="B98" s="4" t="s">
        <v>39</v>
      </c>
      <c r="C98" s="5">
        <v>745</v>
      </c>
      <c r="D98" s="5">
        <v>804</v>
      </c>
      <c r="E98" s="6">
        <f>IF(C98&gt;0,(D98-C98)/C98,"-")</f>
        <v>7.9194630872483227E-2</v>
      </c>
    </row>
    <row r="99" spans="2:5" ht="20.100000000000001" customHeight="1" thickBot="1" x14ac:dyDescent="0.25">
      <c r="B99" s="4" t="s">
        <v>42</v>
      </c>
      <c r="C99" s="5">
        <v>236</v>
      </c>
      <c r="D99" s="5">
        <v>305</v>
      </c>
      <c r="E99" s="6">
        <f t="shared" ref="E99:E103" si="8">IF(C99&gt;0,(D99-C99)/C99,"-")</f>
        <v>0.2923728813559322</v>
      </c>
    </row>
    <row r="100" spans="2:5" ht="20.100000000000001" customHeight="1" thickBot="1" x14ac:dyDescent="0.25">
      <c r="B100" s="4" t="s">
        <v>43</v>
      </c>
      <c r="C100" s="5">
        <v>185</v>
      </c>
      <c r="D100" s="5">
        <v>197</v>
      </c>
      <c r="E100" s="6">
        <f t="shared" si="8"/>
        <v>6.4864864864864868E-2</v>
      </c>
    </row>
    <row r="101" spans="2:5" ht="20.100000000000001" customHeight="1" thickBot="1" x14ac:dyDescent="0.25">
      <c r="B101" s="4" t="s">
        <v>99</v>
      </c>
      <c r="C101" s="6">
        <f>(C99+C100)/C98</f>
        <v>0.56510067114093965</v>
      </c>
      <c r="D101" s="6">
        <f>(D99+D100)/D98</f>
        <v>0.62437810945273631</v>
      </c>
      <c r="E101" s="6">
        <f t="shared" si="8"/>
        <v>0.10489712955412947</v>
      </c>
    </row>
    <row r="102" spans="2:5" ht="20.100000000000001" customHeight="1" thickBot="1" x14ac:dyDescent="0.25">
      <c r="B102" s="4" t="s">
        <v>40</v>
      </c>
      <c r="C102" s="6">
        <v>0.54128440366972475</v>
      </c>
      <c r="D102" s="6">
        <v>0.59108527131782951</v>
      </c>
      <c r="E102" s="6">
        <f t="shared" si="8"/>
        <v>9.2004992773617275E-2</v>
      </c>
    </row>
    <row r="103" spans="2:5" ht="20.100000000000001" customHeight="1" thickBot="1" x14ac:dyDescent="0.25">
      <c r="B103" s="4" t="s">
        <v>41</v>
      </c>
      <c r="C103" s="6">
        <v>0.59870550161812297</v>
      </c>
      <c r="D103" s="6">
        <v>0.68402777777777779</v>
      </c>
      <c r="E103" s="6">
        <f t="shared" si="8"/>
        <v>0.14251126126126129</v>
      </c>
    </row>
    <row r="109" spans="2:5" ht="42.75" customHeight="1" thickBot="1" x14ac:dyDescent="0.25">
      <c r="C109" s="8">
        <v>2017</v>
      </c>
      <c r="D109" s="8">
        <v>2018</v>
      </c>
      <c r="E109" s="8" t="s">
        <v>27</v>
      </c>
    </row>
    <row r="110" spans="2:5" ht="15" thickBot="1" x14ac:dyDescent="0.25">
      <c r="B110" s="4" t="s">
        <v>56</v>
      </c>
      <c r="C110" s="5">
        <v>789</v>
      </c>
      <c r="D110" s="5">
        <v>845</v>
      </c>
      <c r="E110" s="6">
        <f>IF(C110&gt;0,(D110-C110)/C110,"-")</f>
        <v>7.0975918884664133E-2</v>
      </c>
    </row>
    <row r="111" spans="2:5" ht="15" thickBot="1" x14ac:dyDescent="0.25">
      <c r="B111" s="4" t="s">
        <v>57</v>
      </c>
      <c r="C111" s="5">
        <v>459</v>
      </c>
      <c r="D111" s="5">
        <v>523</v>
      </c>
      <c r="E111" s="6">
        <f t="shared" ref="E111:E112" si="9">IF(C111&gt;0,(D111-C111)/C111,"-")</f>
        <v>0.13943355119825709</v>
      </c>
    </row>
    <row r="112" spans="2:5" ht="15" thickBot="1" x14ac:dyDescent="0.25">
      <c r="B112" s="4" t="s">
        <v>58</v>
      </c>
      <c r="C112" s="5">
        <v>330</v>
      </c>
      <c r="D112" s="5">
        <v>322</v>
      </c>
      <c r="E112" s="6">
        <f t="shared" si="9"/>
        <v>-2.4242424242424242E-2</v>
      </c>
    </row>
    <row r="113" spans="2:14" x14ac:dyDescent="0.2">
      <c r="B113" s="9"/>
      <c r="C113" s="9"/>
      <c r="D113" s="9"/>
      <c r="E113" s="9"/>
      <c r="F113" s="9"/>
      <c r="G113" s="9"/>
      <c r="H113" s="9"/>
      <c r="I113" s="9"/>
      <c r="J113" s="9"/>
    </row>
    <row r="114" spans="2:14" x14ac:dyDescent="0.2">
      <c r="B114" s="9"/>
      <c r="C114" s="9"/>
      <c r="D114" s="9"/>
      <c r="E114" s="9"/>
      <c r="F114" s="9"/>
      <c r="G114" s="9"/>
      <c r="H114" s="9"/>
      <c r="I114" s="9"/>
      <c r="J114" s="9"/>
    </row>
    <row r="124" spans="2:14" ht="26.25" customHeight="1" x14ac:dyDescent="0.2">
      <c r="C124" s="26">
        <v>2017</v>
      </c>
      <c r="D124" s="26"/>
      <c r="E124" s="26"/>
      <c r="F124" s="27"/>
      <c r="G124" s="28">
        <v>2018</v>
      </c>
      <c r="H124" s="26"/>
      <c r="I124" s="26"/>
      <c r="J124" s="27"/>
      <c r="K124" s="29" t="s">
        <v>59</v>
      </c>
      <c r="L124" s="30"/>
      <c r="M124" s="30"/>
      <c r="N124" s="30"/>
    </row>
    <row r="125" spans="2:14" ht="29.25" customHeight="1" thickBot="1" x14ac:dyDescent="0.25">
      <c r="C125" s="11" t="s">
        <v>60</v>
      </c>
      <c r="D125" s="12" t="s">
        <v>61</v>
      </c>
      <c r="E125" s="12" t="s">
        <v>62</v>
      </c>
      <c r="F125" s="12" t="s">
        <v>63</v>
      </c>
      <c r="G125" s="11" t="s">
        <v>60</v>
      </c>
      <c r="H125" s="12" t="s">
        <v>61</v>
      </c>
      <c r="I125" s="12" t="s">
        <v>62</v>
      </c>
      <c r="J125" s="12" t="s">
        <v>63</v>
      </c>
      <c r="K125" s="11" t="s">
        <v>60</v>
      </c>
      <c r="L125" s="12" t="s">
        <v>61</v>
      </c>
      <c r="M125" s="12" t="s">
        <v>62</v>
      </c>
      <c r="N125" s="12" t="s">
        <v>63</v>
      </c>
    </row>
    <row r="126" spans="2:14" ht="15" thickBot="1" x14ac:dyDescent="0.25">
      <c r="B126" s="4" t="s">
        <v>64</v>
      </c>
      <c r="C126" s="10">
        <v>2</v>
      </c>
      <c r="D126" s="10">
        <v>3</v>
      </c>
      <c r="E126" s="10">
        <v>1</v>
      </c>
      <c r="F126" s="10">
        <v>6</v>
      </c>
      <c r="G126" s="10">
        <v>3</v>
      </c>
      <c r="H126" s="10">
        <v>1</v>
      </c>
      <c r="I126" s="10">
        <v>2</v>
      </c>
      <c r="J126" s="10">
        <v>6</v>
      </c>
      <c r="K126" s="6">
        <f>IF(C126=0,"-",(G126-C126)/C126)</f>
        <v>0.5</v>
      </c>
      <c r="L126" s="6">
        <f t="shared" ref="L126:N131" si="10">IF(D126=0,"-",(H126-D126)/D126)</f>
        <v>-0.66666666666666663</v>
      </c>
      <c r="M126" s="6">
        <f t="shared" si="10"/>
        <v>1</v>
      </c>
      <c r="N126" s="6">
        <f t="shared" si="10"/>
        <v>0</v>
      </c>
    </row>
    <row r="127" spans="2:14" ht="15" thickBot="1" x14ac:dyDescent="0.25">
      <c r="B127" s="4" t="s">
        <v>65</v>
      </c>
      <c r="C127" s="10">
        <v>0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6" t="str">
        <f t="shared" ref="K127:K131" si="11">IF(C127=0,"-",(G127-C127)/C127)</f>
        <v>-</v>
      </c>
      <c r="L127" s="6" t="str">
        <f t="shared" si="10"/>
        <v>-</v>
      </c>
      <c r="M127" s="6" t="str">
        <f t="shared" si="10"/>
        <v>-</v>
      </c>
      <c r="N127" s="6" t="str">
        <f t="shared" si="10"/>
        <v>-</v>
      </c>
    </row>
    <row r="128" spans="2:14" ht="15" thickBot="1" x14ac:dyDescent="0.25">
      <c r="B128" s="4" t="s">
        <v>66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6" t="str">
        <f t="shared" si="11"/>
        <v>-</v>
      </c>
      <c r="L128" s="6" t="str">
        <f t="shared" si="10"/>
        <v>-</v>
      </c>
      <c r="M128" s="6" t="str">
        <f t="shared" si="10"/>
        <v>-</v>
      </c>
      <c r="N128" s="6" t="str">
        <f t="shared" si="10"/>
        <v>-</v>
      </c>
    </row>
    <row r="129" spans="2:14" ht="15" thickBot="1" x14ac:dyDescent="0.25">
      <c r="B129" s="7" t="s">
        <v>67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6" t="str">
        <f t="shared" si="11"/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68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4" t="s">
        <v>69</v>
      </c>
      <c r="C131" s="10">
        <v>2</v>
      </c>
      <c r="D131" s="10">
        <v>3</v>
      </c>
      <c r="E131" s="10">
        <v>1</v>
      </c>
      <c r="F131" s="10">
        <v>6</v>
      </c>
      <c r="G131" s="10">
        <v>3</v>
      </c>
      <c r="H131" s="10">
        <v>1</v>
      </c>
      <c r="I131" s="10">
        <v>2</v>
      </c>
      <c r="J131" s="10">
        <v>6</v>
      </c>
      <c r="K131" s="6">
        <f t="shared" si="11"/>
        <v>0.5</v>
      </c>
      <c r="L131" s="6">
        <f t="shared" si="10"/>
        <v>-0.66666666666666663</v>
      </c>
      <c r="M131" s="6">
        <f t="shared" si="10"/>
        <v>1</v>
      </c>
      <c r="N131" s="6">
        <f t="shared" si="10"/>
        <v>0</v>
      </c>
    </row>
    <row r="132" spans="2:14" ht="15" thickBot="1" x14ac:dyDescent="0.25">
      <c r="B132" s="4" t="s">
        <v>37</v>
      </c>
      <c r="C132" s="6">
        <f>IF(C126=0,"-",C126/(C126+C127))</f>
        <v>1</v>
      </c>
      <c r="D132" s="6">
        <f>IF(D126=0,"-",D126/(D126+D127))</f>
        <v>1</v>
      </c>
      <c r="E132" s="6">
        <f t="shared" ref="E132:J132" si="12">IF(E126=0,"-",E126/(E126+E127))</f>
        <v>1</v>
      </c>
      <c r="F132" s="6">
        <f t="shared" si="12"/>
        <v>1</v>
      </c>
      <c r="G132" s="6">
        <f t="shared" si="12"/>
        <v>1</v>
      </c>
      <c r="H132" s="6">
        <f t="shared" si="12"/>
        <v>1</v>
      </c>
      <c r="I132" s="6">
        <f t="shared" si="12"/>
        <v>1</v>
      </c>
      <c r="J132" s="6">
        <f t="shared" si="12"/>
        <v>1</v>
      </c>
      <c r="K132" s="6">
        <f>IF(OR(C132="-",G132="-"),"-",(G132-C132)/C132)</f>
        <v>0</v>
      </c>
      <c r="L132" s="6">
        <f t="shared" ref="L132:N133" si="13">IF(OR(D132="-",H132="-"),"-",(H132-D132)/D132)</f>
        <v>0</v>
      </c>
      <c r="M132" s="6">
        <f t="shared" si="13"/>
        <v>0</v>
      </c>
      <c r="N132" s="6">
        <f t="shared" si="13"/>
        <v>0</v>
      </c>
    </row>
    <row r="133" spans="2:14" ht="15" thickBot="1" x14ac:dyDescent="0.25">
      <c r="B133" s="4" t="s">
        <v>38</v>
      </c>
      <c r="C133" s="6" t="str">
        <f>IF(C129=0,"-",C129/(C128+C129))</f>
        <v>-</v>
      </c>
      <c r="D133" s="6" t="str">
        <f t="shared" ref="D133:J133" si="14">IF(D129=0,"-",D129/(D128+D129))</f>
        <v>-</v>
      </c>
      <c r="E133" s="6" t="str">
        <f t="shared" si="14"/>
        <v>-</v>
      </c>
      <c r="F133" s="6" t="str">
        <f t="shared" si="14"/>
        <v>-</v>
      </c>
      <c r="G133" s="6" t="str">
        <f t="shared" si="14"/>
        <v>-</v>
      </c>
      <c r="H133" s="6" t="str">
        <f t="shared" si="14"/>
        <v>-</v>
      </c>
      <c r="I133" s="6" t="str">
        <f t="shared" si="14"/>
        <v>-</v>
      </c>
      <c r="J133" s="6" t="str">
        <f t="shared" si="14"/>
        <v>-</v>
      </c>
      <c r="K133" s="6" t="str">
        <f>IF(OR(C133="-",G133="-"),"-",(G133-C133)/C133)</f>
        <v>-</v>
      </c>
      <c r="L133" s="6" t="str">
        <f t="shared" si="13"/>
        <v>-</v>
      </c>
      <c r="M133" s="6" t="str">
        <f t="shared" si="13"/>
        <v>-</v>
      </c>
      <c r="N133" s="6" t="str">
        <f t="shared" si="13"/>
        <v>-</v>
      </c>
    </row>
    <row r="134" spans="2:14" x14ac:dyDescent="0.2">
      <c r="C134" s="13"/>
    </row>
    <row r="135" spans="2:14" x14ac:dyDescent="0.2">
      <c r="C135" s="13"/>
      <c r="M135" s="14"/>
    </row>
    <row r="136" spans="2:14" x14ac:dyDescent="0.2">
      <c r="C136" s="13"/>
    </row>
    <row r="139" spans="2:14" ht="29.25" customHeight="1" x14ac:dyDescent="0.2">
      <c r="C139" s="26">
        <v>2017</v>
      </c>
      <c r="D139" s="26"/>
      <c r="E139" s="26"/>
      <c r="F139" s="27"/>
      <c r="G139" s="28">
        <v>2018</v>
      </c>
      <c r="H139" s="26"/>
      <c r="I139" s="26"/>
      <c r="J139" s="27"/>
      <c r="K139" s="29" t="s">
        <v>59</v>
      </c>
      <c r="L139" s="30"/>
      <c r="M139" s="30"/>
      <c r="N139" s="30"/>
    </row>
    <row r="140" spans="2:14" ht="57.75" customHeight="1" thickBot="1" x14ac:dyDescent="0.25">
      <c r="C140" s="12" t="s">
        <v>61</v>
      </c>
      <c r="D140" s="12" t="s">
        <v>71</v>
      </c>
      <c r="E140" s="12" t="s">
        <v>70</v>
      </c>
      <c r="F140" s="12" t="s">
        <v>63</v>
      </c>
      <c r="G140" s="12" t="s">
        <v>61</v>
      </c>
      <c r="H140" s="12" t="s">
        <v>71</v>
      </c>
      <c r="I140" s="12" t="s">
        <v>70</v>
      </c>
      <c r="J140" s="12" t="s">
        <v>63</v>
      </c>
      <c r="K140" s="12" t="s">
        <v>61</v>
      </c>
      <c r="L140" s="12" t="s">
        <v>71</v>
      </c>
      <c r="M140" s="12" t="s">
        <v>70</v>
      </c>
      <c r="N140" s="12" t="s">
        <v>63</v>
      </c>
    </row>
    <row r="141" spans="2:14" ht="15" thickBot="1" x14ac:dyDescent="0.25">
      <c r="B141" s="4" t="s">
        <v>72</v>
      </c>
      <c r="C141" s="10">
        <v>33</v>
      </c>
      <c r="D141" s="10">
        <v>0</v>
      </c>
      <c r="E141" s="10">
        <v>2</v>
      </c>
      <c r="F141" s="10">
        <v>35</v>
      </c>
      <c r="G141" s="10">
        <v>18</v>
      </c>
      <c r="H141" s="10">
        <v>0</v>
      </c>
      <c r="I141" s="10">
        <v>8</v>
      </c>
      <c r="J141" s="10">
        <v>26</v>
      </c>
      <c r="K141" s="6">
        <f>IF(C141=0,"-",(G141-C141)/C141)</f>
        <v>-0.45454545454545453</v>
      </c>
      <c r="L141" s="6" t="str">
        <f t="shared" ref="L141:N145" si="15">IF(D141=0,"-",(H141-D141)/D141)</f>
        <v>-</v>
      </c>
      <c r="M141" s="6">
        <f t="shared" si="15"/>
        <v>3</v>
      </c>
      <c r="N141" s="6">
        <f t="shared" si="15"/>
        <v>-0.25714285714285712</v>
      </c>
    </row>
    <row r="142" spans="2:14" ht="15" thickBot="1" x14ac:dyDescent="0.25">
      <c r="B142" s="4" t="s">
        <v>73</v>
      </c>
      <c r="C142" s="10">
        <v>0</v>
      </c>
      <c r="D142" s="10">
        <v>0</v>
      </c>
      <c r="E142" s="10">
        <v>1</v>
      </c>
      <c r="F142" s="10">
        <v>1</v>
      </c>
      <c r="G142" s="10">
        <v>6</v>
      </c>
      <c r="H142" s="10">
        <v>0</v>
      </c>
      <c r="I142" s="10">
        <v>1</v>
      </c>
      <c r="J142" s="10">
        <v>7</v>
      </c>
      <c r="K142" s="6" t="str">
        <f t="shared" ref="K142:K145" si="16">IF(C142=0,"-",(G142-C142)/C142)</f>
        <v>-</v>
      </c>
      <c r="L142" s="6" t="str">
        <f t="shared" si="15"/>
        <v>-</v>
      </c>
      <c r="M142" s="6">
        <f t="shared" si="15"/>
        <v>0</v>
      </c>
      <c r="N142" s="6">
        <f t="shared" si="15"/>
        <v>6</v>
      </c>
    </row>
    <row r="143" spans="2:14" ht="15" thickBot="1" x14ac:dyDescent="0.25">
      <c r="B143" s="4" t="s">
        <v>74</v>
      </c>
      <c r="C143" s="10">
        <v>101</v>
      </c>
      <c r="D143" s="10">
        <v>0</v>
      </c>
      <c r="E143" s="10">
        <v>9</v>
      </c>
      <c r="F143" s="10">
        <v>110</v>
      </c>
      <c r="G143" s="10">
        <v>106</v>
      </c>
      <c r="H143" s="10">
        <v>0</v>
      </c>
      <c r="I143" s="10">
        <v>13</v>
      </c>
      <c r="J143" s="10">
        <v>119</v>
      </c>
      <c r="K143" s="6">
        <f t="shared" si="16"/>
        <v>4.9504950495049507E-2</v>
      </c>
      <c r="L143" s="6" t="str">
        <f t="shared" si="15"/>
        <v>-</v>
      </c>
      <c r="M143" s="6">
        <f t="shared" si="15"/>
        <v>0.44444444444444442</v>
      </c>
      <c r="N143" s="6">
        <f t="shared" si="15"/>
        <v>8.1818181818181818E-2</v>
      </c>
    </row>
    <row r="144" spans="2:14" ht="15" thickBot="1" x14ac:dyDescent="0.25">
      <c r="B144" s="4" t="s">
        <v>75</v>
      </c>
      <c r="C144" s="10">
        <v>73</v>
      </c>
      <c r="D144" s="10">
        <v>0</v>
      </c>
      <c r="E144" s="10">
        <v>7</v>
      </c>
      <c r="F144" s="10">
        <v>80</v>
      </c>
      <c r="G144" s="10">
        <v>65</v>
      </c>
      <c r="H144" s="10">
        <v>0</v>
      </c>
      <c r="I144" s="10">
        <v>4</v>
      </c>
      <c r="J144" s="10">
        <v>69</v>
      </c>
      <c r="K144" s="6">
        <f t="shared" si="16"/>
        <v>-0.1095890410958904</v>
      </c>
      <c r="L144" s="6" t="str">
        <f t="shared" si="15"/>
        <v>-</v>
      </c>
      <c r="M144" s="6">
        <f t="shared" si="15"/>
        <v>-0.42857142857142855</v>
      </c>
      <c r="N144" s="6">
        <f t="shared" si="15"/>
        <v>-0.13750000000000001</v>
      </c>
    </row>
    <row r="145" spans="2:14" ht="15" thickBot="1" x14ac:dyDescent="0.25">
      <c r="B145" s="4" t="s">
        <v>76</v>
      </c>
      <c r="C145" s="10">
        <v>3</v>
      </c>
      <c r="D145" s="10">
        <v>0</v>
      </c>
      <c r="E145" s="10">
        <v>0</v>
      </c>
      <c r="F145" s="10">
        <v>3</v>
      </c>
      <c r="G145" s="10">
        <v>0</v>
      </c>
      <c r="H145" s="10">
        <v>0</v>
      </c>
      <c r="I145" s="10">
        <v>0</v>
      </c>
      <c r="J145" s="10">
        <v>0</v>
      </c>
      <c r="K145" s="6">
        <f t="shared" si="16"/>
        <v>-1</v>
      </c>
      <c r="L145" s="6" t="str">
        <f t="shared" si="15"/>
        <v>-</v>
      </c>
      <c r="M145" s="6" t="str">
        <f t="shared" si="15"/>
        <v>-</v>
      </c>
      <c r="N145" s="6">
        <f t="shared" si="15"/>
        <v>-1</v>
      </c>
    </row>
    <row r="146" spans="2:14" ht="15" thickBot="1" x14ac:dyDescent="0.25">
      <c r="B146" s="7" t="s">
        <v>69</v>
      </c>
      <c r="C146" s="10">
        <v>210</v>
      </c>
      <c r="D146" s="10">
        <v>0</v>
      </c>
      <c r="E146" s="10">
        <v>19</v>
      </c>
      <c r="F146" s="10">
        <v>229</v>
      </c>
      <c r="G146" s="10">
        <v>195</v>
      </c>
      <c r="H146" s="10">
        <v>0</v>
      </c>
      <c r="I146" s="10">
        <v>26</v>
      </c>
      <c r="J146" s="10">
        <v>221</v>
      </c>
      <c r="K146" s="6">
        <f t="shared" ref="K146" si="17">IF(C146=0,"-",(G146-C146)/C146)</f>
        <v>-7.1428571428571425E-2</v>
      </c>
      <c r="L146" s="6" t="str">
        <f t="shared" ref="L146" si="18">IF(D146=0,"-",(H146-D146)/D146)</f>
        <v>-</v>
      </c>
      <c r="M146" s="6">
        <f t="shared" ref="M146" si="19">IF(E146=0,"-",(I146-E146)/E146)</f>
        <v>0.36842105263157893</v>
      </c>
      <c r="N146" s="6">
        <f t="shared" ref="N146" si="20">IF(F146=0,"-",(J146-F146)/F146)</f>
        <v>-3.4934497816593885E-2</v>
      </c>
    </row>
    <row r="147" spans="2:14" ht="29.25" thickBot="1" x14ac:dyDescent="0.25">
      <c r="B147" s="7" t="s">
        <v>77</v>
      </c>
      <c r="C147" s="6">
        <f t="shared" ref="C147:J148" si="21">IF(C141=0,"-",(C141/(C141+C143)))</f>
        <v>0.2462686567164179</v>
      </c>
      <c r="D147" s="6" t="str">
        <f t="shared" si="21"/>
        <v>-</v>
      </c>
      <c r="E147" s="6">
        <f t="shared" si="21"/>
        <v>0.18181818181818182</v>
      </c>
      <c r="F147" s="6">
        <f t="shared" si="21"/>
        <v>0.2413793103448276</v>
      </c>
      <c r="G147" s="6">
        <f t="shared" si="21"/>
        <v>0.14516129032258066</v>
      </c>
      <c r="H147" s="6" t="str">
        <f t="shared" si="21"/>
        <v>-</v>
      </c>
      <c r="I147" s="6">
        <f t="shared" si="21"/>
        <v>0.38095238095238093</v>
      </c>
      <c r="J147" s="6">
        <f t="shared" si="21"/>
        <v>0.1793103448275862</v>
      </c>
      <c r="K147" s="6">
        <f>IF(OR(C147="-",G147="-"),"-",(G147-C147)/C147)</f>
        <v>-0.41055718475073305</v>
      </c>
      <c r="L147" s="6" t="str">
        <f t="shared" ref="L147:N148" si="22">IF(OR(D147="-",H147="-"),"-",(H147-D147)/D147)</f>
        <v>-</v>
      </c>
      <c r="M147" s="6">
        <f t="shared" si="22"/>
        <v>1.0952380952380951</v>
      </c>
      <c r="N147" s="6">
        <f t="shared" si="22"/>
        <v>-0.25714285714285717</v>
      </c>
    </row>
    <row r="148" spans="2:14" ht="29.25" thickBot="1" x14ac:dyDescent="0.25">
      <c r="B148" s="7" t="s">
        <v>78</v>
      </c>
      <c r="C148" s="6" t="str">
        <f t="shared" si="21"/>
        <v>-</v>
      </c>
      <c r="D148" s="6" t="str">
        <f t="shared" si="21"/>
        <v>-</v>
      </c>
      <c r="E148" s="6">
        <f t="shared" si="21"/>
        <v>0.125</v>
      </c>
      <c r="F148" s="6">
        <f t="shared" si="21"/>
        <v>1.2345679012345678E-2</v>
      </c>
      <c r="G148" s="6">
        <f t="shared" si="21"/>
        <v>8.4507042253521125E-2</v>
      </c>
      <c r="H148" s="6" t="str">
        <f t="shared" si="21"/>
        <v>-</v>
      </c>
      <c r="I148" s="6">
        <f t="shared" si="21"/>
        <v>0.2</v>
      </c>
      <c r="J148" s="6">
        <f t="shared" si="21"/>
        <v>9.2105263157894732E-2</v>
      </c>
      <c r="K148" s="6" t="str">
        <f>IF(OR(C148="-",G148="-"),"-",(G148-C148)/C148)</f>
        <v>-</v>
      </c>
      <c r="L148" s="6" t="str">
        <f t="shared" si="22"/>
        <v>-</v>
      </c>
      <c r="M148" s="6">
        <f t="shared" si="22"/>
        <v>0.60000000000000009</v>
      </c>
      <c r="N148" s="6">
        <f t="shared" si="22"/>
        <v>6.4605263157894735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2" spans="2:14" ht="14.25" x14ac:dyDescent="0.2">
      <c r="B152" s="7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</row>
    <row r="153" spans="2:14" ht="14.25" x14ac:dyDescent="0.2">
      <c r="B153" s="7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</row>
    <row r="154" spans="2:14" ht="29.25" customHeight="1" thickBot="1" x14ac:dyDescent="0.25">
      <c r="B154" s="7"/>
      <c r="C154" s="8">
        <v>2017</v>
      </c>
      <c r="D154" s="8">
        <v>2018</v>
      </c>
      <c r="E154" s="19" t="s">
        <v>59</v>
      </c>
    </row>
    <row r="155" spans="2:14" ht="15" thickBot="1" x14ac:dyDescent="0.25">
      <c r="B155" s="4" t="s">
        <v>95</v>
      </c>
      <c r="C155" s="20">
        <v>174</v>
      </c>
      <c r="D155" s="20">
        <v>170</v>
      </c>
      <c r="E155" s="18">
        <f>IF(C155=0,"-",(D155-C155)/C155)</f>
        <v>-2.2988505747126436E-2</v>
      </c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15" thickBot="1" x14ac:dyDescent="0.25">
      <c r="B156" s="4" t="s">
        <v>96</v>
      </c>
      <c r="C156" s="20">
        <v>33</v>
      </c>
      <c r="D156" s="20">
        <v>20</v>
      </c>
      <c r="E156" s="18">
        <f t="shared" ref="E156:E157" si="23">IF(C156=0,"-",(D156-C156)/C156)</f>
        <v>-0.39393939393939392</v>
      </c>
      <c r="F156" s="18"/>
      <c r="G156" s="18"/>
      <c r="H156" s="18"/>
      <c r="I156" s="18"/>
      <c r="J156" s="18"/>
      <c r="K156" s="18"/>
      <c r="L156" s="18"/>
      <c r="M156" s="18"/>
      <c r="N156" s="18"/>
    </row>
    <row r="157" spans="2:14" ht="15" thickBot="1" x14ac:dyDescent="0.25">
      <c r="B157" s="4" t="s">
        <v>97</v>
      </c>
      <c r="C157" s="20">
        <v>3</v>
      </c>
      <c r="D157" s="20">
        <v>5</v>
      </c>
      <c r="E157" s="18">
        <f t="shared" si="23"/>
        <v>0.66666666666666663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98</v>
      </c>
      <c r="C158" s="18">
        <f>IF(C155=0,"-",C155/(C155+C156+C157))</f>
        <v>0.82857142857142863</v>
      </c>
      <c r="D158" s="18">
        <f>IF(D155=0,"-",D155/(D155+D156+D157))</f>
        <v>0.87179487179487181</v>
      </c>
      <c r="E158" s="18">
        <f>IF(OR(C158="-",D158="-"),"-",(D158-C158)/C158)</f>
        <v>5.2166224580017628E-2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4.25" x14ac:dyDescent="0.2">
      <c r="B159" s="7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4.25" x14ac:dyDescent="0.2">
      <c r="B160" s="7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</row>
    <row r="164" spans="2:5" ht="42.75" customHeight="1" thickBot="1" x14ac:dyDescent="0.25">
      <c r="C164" s="8">
        <v>2017</v>
      </c>
      <c r="D164" s="8">
        <v>2018</v>
      </c>
      <c r="E164" s="8" t="s">
        <v>27</v>
      </c>
    </row>
    <row r="165" spans="2:5" ht="20.100000000000001" customHeight="1" thickBot="1" x14ac:dyDescent="0.25">
      <c r="B165" s="4" t="s">
        <v>39</v>
      </c>
      <c r="C165" s="5">
        <v>6</v>
      </c>
      <c r="D165" s="5">
        <v>6</v>
      </c>
      <c r="E165" s="6">
        <f t="shared" ref="E165:E167" si="24">IF(C165=0,"-",(D165-C165)/C165)</f>
        <v>0</v>
      </c>
    </row>
    <row r="166" spans="2:5" ht="20.100000000000001" customHeight="1" thickBot="1" x14ac:dyDescent="0.25">
      <c r="B166" s="4" t="s">
        <v>42</v>
      </c>
      <c r="C166" s="5">
        <v>6</v>
      </c>
      <c r="D166" s="5">
        <v>5</v>
      </c>
      <c r="E166" s="6">
        <f t="shared" si="24"/>
        <v>-0.16666666666666666</v>
      </c>
    </row>
    <row r="167" spans="2:5" ht="20.100000000000001" customHeight="1" thickBot="1" x14ac:dyDescent="0.25">
      <c r="B167" s="4" t="s">
        <v>43</v>
      </c>
      <c r="C167" s="5">
        <v>0</v>
      </c>
      <c r="D167" s="5">
        <v>1</v>
      </c>
      <c r="E167" s="6" t="str">
        <f t="shared" si="24"/>
        <v>-</v>
      </c>
    </row>
    <row r="168" spans="2:5" ht="20.100000000000001" customHeight="1" thickBot="1" x14ac:dyDescent="0.25">
      <c r="B168" s="4" t="s">
        <v>99</v>
      </c>
      <c r="C168" s="6">
        <f>IF(C165=0,"-",(C166+C167)/C165)</f>
        <v>1</v>
      </c>
      <c r="D168" s="6">
        <f>IF(D165=0,"-",(D166+D167)/D165)</f>
        <v>1</v>
      </c>
      <c r="E168" s="6">
        <f t="shared" ref="E168:E170" si="25">IF(OR(C168="-",D168="-"),"-",(D168-C168)/C168)</f>
        <v>0</v>
      </c>
    </row>
    <row r="169" spans="2:5" ht="20.100000000000001" customHeight="1" thickBot="1" x14ac:dyDescent="0.25">
      <c r="B169" s="4" t="s">
        <v>40</v>
      </c>
      <c r="C169" s="6">
        <v>1</v>
      </c>
      <c r="D169" s="6">
        <v>1</v>
      </c>
      <c r="E169" s="6">
        <f t="shared" si="25"/>
        <v>0</v>
      </c>
    </row>
    <row r="170" spans="2:5" ht="20.100000000000001" customHeight="1" thickBot="1" x14ac:dyDescent="0.25">
      <c r="B170" s="4" t="s">
        <v>41</v>
      </c>
      <c r="C170" s="6" t="s">
        <v>101</v>
      </c>
      <c r="D170" s="6">
        <v>1</v>
      </c>
      <c r="E170" s="6" t="str">
        <f t="shared" si="25"/>
        <v>-</v>
      </c>
    </row>
    <row r="176" spans="2:5" ht="42.75" customHeight="1" thickBot="1" x14ac:dyDescent="0.25">
      <c r="C176" s="8">
        <v>2017</v>
      </c>
      <c r="D176" s="8">
        <v>2018</v>
      </c>
      <c r="E176" s="8" t="s">
        <v>27</v>
      </c>
    </row>
    <row r="177" spans="2:10" ht="15" thickBot="1" x14ac:dyDescent="0.25">
      <c r="B177" s="15" t="s">
        <v>82</v>
      </c>
      <c r="C177" s="5">
        <v>7</v>
      </c>
      <c r="D177" s="5">
        <v>8</v>
      </c>
      <c r="E177" s="6">
        <f>IF(C177=0,"-",(D177-C177)/C177)</f>
        <v>0.14285714285714285</v>
      </c>
      <c r="H177" s="13"/>
    </row>
    <row r="178" spans="2:10" ht="15" thickBot="1" x14ac:dyDescent="0.25">
      <c r="B178" s="4" t="s">
        <v>44</v>
      </c>
      <c r="C178" s="5">
        <v>1</v>
      </c>
      <c r="D178" s="5">
        <v>6</v>
      </c>
      <c r="E178" s="6">
        <f t="shared" ref="E178:E184" si="26">IF(C178=0,"-",(D178-C178)/C178)</f>
        <v>5</v>
      </c>
      <c r="H178" s="13"/>
    </row>
    <row r="179" spans="2:10" ht="15" thickBot="1" x14ac:dyDescent="0.25">
      <c r="B179" s="4" t="s">
        <v>48</v>
      </c>
      <c r="C179" s="5">
        <v>4</v>
      </c>
      <c r="D179" s="5">
        <v>1</v>
      </c>
      <c r="E179" s="6">
        <f t="shared" si="26"/>
        <v>-0.75</v>
      </c>
      <c r="H179" s="13"/>
    </row>
    <row r="180" spans="2:10" ht="15" thickBot="1" x14ac:dyDescent="0.25">
      <c r="B180" s="4" t="s">
        <v>79</v>
      </c>
      <c r="C180" s="5">
        <v>2</v>
      </c>
      <c r="D180" s="5">
        <v>1</v>
      </c>
      <c r="E180" s="6">
        <f t="shared" si="26"/>
        <v>-0.5</v>
      </c>
      <c r="H180" s="13"/>
    </row>
    <row r="181" spans="2:10" ht="15" thickBot="1" x14ac:dyDescent="0.25">
      <c r="B181" s="15" t="s">
        <v>80</v>
      </c>
      <c r="C181" s="5">
        <v>223</v>
      </c>
      <c r="D181" s="5">
        <v>217</v>
      </c>
      <c r="E181" s="6">
        <f t="shared" si="26"/>
        <v>-2.6905829596412557E-2</v>
      </c>
      <c r="H181" s="13"/>
    </row>
    <row r="182" spans="2:10" ht="15" thickBot="1" x14ac:dyDescent="0.25">
      <c r="B182" s="4" t="s">
        <v>48</v>
      </c>
      <c r="C182" s="5">
        <v>205</v>
      </c>
      <c r="D182" s="5">
        <v>189</v>
      </c>
      <c r="E182" s="6">
        <f t="shared" si="26"/>
        <v>-7.8048780487804878E-2</v>
      </c>
      <c r="H182" s="13"/>
    </row>
    <row r="183" spans="2:10" ht="15" thickBot="1" x14ac:dyDescent="0.25">
      <c r="B183" s="4" t="s">
        <v>71</v>
      </c>
      <c r="C183" s="5">
        <v>0</v>
      </c>
      <c r="D183" s="5">
        <v>0</v>
      </c>
      <c r="E183" s="6" t="str">
        <f t="shared" si="26"/>
        <v>-</v>
      </c>
      <c r="H183" s="13"/>
    </row>
    <row r="184" spans="2:10" ht="15" thickBot="1" x14ac:dyDescent="0.25">
      <c r="B184" s="4" t="s">
        <v>81</v>
      </c>
      <c r="C184" s="5">
        <v>18</v>
      </c>
      <c r="D184" s="5">
        <v>28</v>
      </c>
      <c r="E184" s="6">
        <f t="shared" si="26"/>
        <v>0.55555555555555558</v>
      </c>
      <c r="H184" s="13"/>
    </row>
    <row r="185" spans="2:10" x14ac:dyDescent="0.2">
      <c r="B185" s="9"/>
      <c r="C185" s="9"/>
      <c r="D185" s="9"/>
      <c r="E185" s="9"/>
      <c r="F185" s="9"/>
      <c r="G185" s="9"/>
      <c r="H185" s="9"/>
      <c r="I185" s="9"/>
      <c r="J185" s="9"/>
    </row>
    <row r="186" spans="2:10" x14ac:dyDescent="0.2">
      <c r="B186" s="9"/>
      <c r="C186" s="9"/>
      <c r="D186" s="9"/>
      <c r="E186" s="9"/>
      <c r="F186" s="9"/>
      <c r="G186" s="9"/>
      <c r="H186" s="9"/>
      <c r="I186" s="9"/>
      <c r="J186" s="9"/>
    </row>
    <row r="196" spans="2:5" ht="42.75" customHeight="1" thickBot="1" x14ac:dyDescent="0.25">
      <c r="C196" s="8">
        <v>2017</v>
      </c>
      <c r="D196" s="8">
        <v>2018</v>
      </c>
      <c r="E196" s="8" t="s">
        <v>27</v>
      </c>
    </row>
    <row r="197" spans="2:5" ht="15" thickBot="1" x14ac:dyDescent="0.25">
      <c r="B197" s="4" t="s">
        <v>83</v>
      </c>
      <c r="C197" s="5">
        <v>8</v>
      </c>
      <c r="D197" s="5">
        <v>8</v>
      </c>
      <c r="E197" s="6">
        <f t="shared" ref="E197:E200" si="27">IF(C197=0,"-",(D197-C197)/C197)</f>
        <v>0</v>
      </c>
    </row>
    <row r="198" spans="2:5" ht="15" thickBot="1" x14ac:dyDescent="0.25">
      <c r="B198" s="4" t="s">
        <v>84</v>
      </c>
      <c r="C198" s="5">
        <v>1</v>
      </c>
      <c r="D198" s="5">
        <v>0</v>
      </c>
      <c r="E198" s="6">
        <f t="shared" si="27"/>
        <v>-1</v>
      </c>
    </row>
    <row r="199" spans="2:5" ht="15" thickBot="1" x14ac:dyDescent="0.25">
      <c r="B199" s="4" t="s">
        <v>85</v>
      </c>
      <c r="C199" s="5">
        <v>9</v>
      </c>
      <c r="D199" s="5">
        <v>8</v>
      </c>
      <c r="E199" s="6">
        <f t="shared" si="27"/>
        <v>-0.1111111111111111</v>
      </c>
    </row>
    <row r="200" spans="2:5" ht="15" thickBot="1" x14ac:dyDescent="0.25">
      <c r="B200" s="4" t="s">
        <v>86</v>
      </c>
      <c r="C200" s="5">
        <v>5</v>
      </c>
      <c r="D200" s="5">
        <v>5</v>
      </c>
      <c r="E200" s="6">
        <f t="shared" si="27"/>
        <v>0</v>
      </c>
    </row>
    <row r="206" spans="2:5" ht="42.75" customHeight="1" thickBot="1" x14ac:dyDescent="0.25">
      <c r="C206" s="8">
        <v>2017</v>
      </c>
      <c r="D206" s="8">
        <v>2018</v>
      </c>
      <c r="E206" s="8" t="s">
        <v>27</v>
      </c>
    </row>
    <row r="207" spans="2:5" ht="20.100000000000001" customHeight="1" thickBot="1" x14ac:dyDescent="0.25">
      <c r="B207" s="16" t="s">
        <v>89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90</v>
      </c>
      <c r="C208" s="5">
        <v>7</v>
      </c>
      <c r="D208" s="5">
        <v>8</v>
      </c>
      <c r="E208" s="6">
        <f t="shared" si="28"/>
        <v>0.14285714285714285</v>
      </c>
    </row>
    <row r="209" spans="2:5" ht="20.100000000000001" customHeight="1" thickBot="1" x14ac:dyDescent="0.25">
      <c r="B209" s="17" t="s">
        <v>87</v>
      </c>
      <c r="C209" s="5">
        <v>7</v>
      </c>
      <c r="D209" s="5">
        <v>5</v>
      </c>
      <c r="E209" s="6">
        <f t="shared" si="28"/>
        <v>-0.2857142857142857</v>
      </c>
    </row>
    <row r="210" spans="2:5" ht="20.100000000000001" customHeight="1" thickBot="1" x14ac:dyDescent="0.25">
      <c r="B210" s="17" t="s">
        <v>88</v>
      </c>
      <c r="C210" s="5">
        <v>0</v>
      </c>
      <c r="D210" s="5">
        <v>3</v>
      </c>
      <c r="E210" s="6" t="str">
        <f t="shared" si="28"/>
        <v>-</v>
      </c>
    </row>
    <row r="211" spans="2:5" ht="20.100000000000001" customHeight="1" thickBot="1" x14ac:dyDescent="0.25">
      <c r="B211" s="17" t="s">
        <v>91</v>
      </c>
      <c r="C211" s="5"/>
      <c r="D211" s="5"/>
      <c r="E211" s="6"/>
    </row>
    <row r="212" spans="2:5" ht="20.100000000000001" customHeight="1" thickBot="1" x14ac:dyDescent="0.25">
      <c r="B212" s="17" t="s">
        <v>90</v>
      </c>
      <c r="C212" s="5">
        <v>1</v>
      </c>
      <c r="D212" s="5">
        <v>0</v>
      </c>
      <c r="E212" s="6">
        <f>IF(C212=0,"-",(D212-C212)/C212)</f>
        <v>-1</v>
      </c>
    </row>
    <row r="213" spans="2:5" ht="15" thickBot="1" x14ac:dyDescent="0.25">
      <c r="B213" s="17" t="s">
        <v>87</v>
      </c>
      <c r="C213" s="5">
        <v>1</v>
      </c>
      <c r="D213" s="5">
        <v>0</v>
      </c>
      <c r="E213" s="6">
        <f t="shared" ref="E213:E214" si="29">IF(C213=0,"-",(D213-C213)/C213)</f>
        <v>-1</v>
      </c>
    </row>
    <row r="214" spans="2:5" ht="15" thickBot="1" x14ac:dyDescent="0.25">
      <c r="B214" s="17" t="s">
        <v>88</v>
      </c>
      <c r="C214" s="5">
        <v>0</v>
      </c>
      <c r="D214" s="5">
        <v>0</v>
      </c>
      <c r="E214" s="6" t="str">
        <f t="shared" si="29"/>
        <v>-</v>
      </c>
    </row>
    <row r="220" spans="2:5" ht="42.75" customHeight="1" thickBot="1" x14ac:dyDescent="0.25">
      <c r="C220" s="8">
        <v>2017</v>
      </c>
      <c r="D220" s="8">
        <v>2018</v>
      </c>
      <c r="E220" s="8" t="s">
        <v>27</v>
      </c>
    </row>
    <row r="221" spans="2:5" ht="15" thickBot="1" x14ac:dyDescent="0.25">
      <c r="B221" s="16" t="s">
        <v>92</v>
      </c>
      <c r="C221" s="5">
        <v>13</v>
      </c>
      <c r="D221" s="5">
        <v>11</v>
      </c>
      <c r="E221" s="6">
        <f t="shared" ref="E221:E223" si="30">IF(C221=0,"-",(D221-C221)/C221)</f>
        <v>-0.15384615384615385</v>
      </c>
    </row>
    <row r="222" spans="2:5" ht="15" thickBot="1" x14ac:dyDescent="0.25">
      <c r="B222" s="16" t="s">
        <v>93</v>
      </c>
      <c r="C222" s="5">
        <v>12</v>
      </c>
      <c r="D222" s="5">
        <v>12</v>
      </c>
      <c r="E222" s="6">
        <f t="shared" si="30"/>
        <v>0</v>
      </c>
    </row>
    <row r="223" spans="2:5" ht="15" thickBot="1" x14ac:dyDescent="0.25">
      <c r="B223" s="16" t="s">
        <v>94</v>
      </c>
      <c r="C223" s="5">
        <v>4</v>
      </c>
      <c r="D223" s="5">
        <v>4</v>
      </c>
      <c r="E223" s="6">
        <f t="shared" si="30"/>
        <v>0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4:F124"/>
    <mergeCell ref="G124:J124"/>
    <mergeCell ref="K124:N124"/>
    <mergeCell ref="C139:F139"/>
    <mergeCell ref="G139:J139"/>
    <mergeCell ref="K139:N139"/>
  </mergeCells>
  <pageMargins left="0.70866141732283472" right="0.70866141732283472" top="0.74803149606299213" bottom="0.74803149606299213" header="0.31496062992125984" footer="0.31496062992125984"/>
  <pageSetup paperSize="9" scale="1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1" spans="2:5" ht="27" customHeight="1" x14ac:dyDescent="0.2">
      <c r="B11" s="21" t="str">
        <f>Portada!B9</f>
        <v>AÑO  2018</v>
      </c>
    </row>
    <row r="13" spans="2:5" ht="42.75" customHeight="1" thickBot="1" x14ac:dyDescent="0.25">
      <c r="C13" s="8">
        <v>2017</v>
      </c>
      <c r="D13" s="8">
        <v>2018</v>
      </c>
      <c r="E13" s="8" t="s">
        <v>27</v>
      </c>
    </row>
    <row r="14" spans="2:5" ht="20.100000000000001" customHeight="1" thickBot="1" x14ac:dyDescent="0.25">
      <c r="B14" s="4" t="s">
        <v>22</v>
      </c>
      <c r="C14" s="5">
        <v>2711</v>
      </c>
      <c r="D14" s="5">
        <v>3109</v>
      </c>
      <c r="E14" s="6">
        <f>IF(C14&gt;0,(D14-C14)/C14,"-")</f>
        <v>0.14680929546292881</v>
      </c>
    </row>
    <row r="15" spans="2:5" ht="20.100000000000001" customHeight="1" thickBot="1" x14ac:dyDescent="0.25">
      <c r="B15" s="4" t="s">
        <v>17</v>
      </c>
      <c r="C15" s="5">
        <v>2505</v>
      </c>
      <c r="D15" s="5">
        <v>2723</v>
      </c>
      <c r="E15" s="6">
        <f t="shared" ref="E15:E23" si="0">IF(C15&gt;0,(D15-C15)/C15,"-")</f>
        <v>8.7025948103792411E-2</v>
      </c>
    </row>
    <row r="16" spans="2:5" ht="20.100000000000001" customHeight="1" thickBot="1" x14ac:dyDescent="0.25">
      <c r="B16" s="4" t="s">
        <v>18</v>
      </c>
      <c r="C16" s="5">
        <v>1939</v>
      </c>
      <c r="D16" s="5">
        <v>2242</v>
      </c>
      <c r="E16" s="6">
        <f t="shared" si="0"/>
        <v>0.15626611655492523</v>
      </c>
    </row>
    <row r="17" spans="2:5" ht="20.100000000000001" customHeight="1" thickBot="1" x14ac:dyDescent="0.25">
      <c r="B17" s="4" t="s">
        <v>19</v>
      </c>
      <c r="C17" s="5">
        <v>566</v>
      </c>
      <c r="D17" s="5">
        <v>481</v>
      </c>
      <c r="E17" s="6">
        <f t="shared" si="0"/>
        <v>-0.15017667844522969</v>
      </c>
    </row>
    <row r="18" spans="2:5" ht="20.100000000000001" customHeight="1" thickBot="1" x14ac:dyDescent="0.25">
      <c r="B18" s="4" t="s">
        <v>20</v>
      </c>
      <c r="C18" s="6">
        <f>C17/C15</f>
        <v>0.22594810379241517</v>
      </c>
      <c r="D18" s="6">
        <f>D17/D15</f>
        <v>0.17664340800587588</v>
      </c>
      <c r="E18" s="6">
        <f t="shared" si="0"/>
        <v>-0.21821247870190974</v>
      </c>
    </row>
    <row r="19" spans="2:5" ht="30" customHeight="1" thickBot="1" x14ac:dyDescent="0.25">
      <c r="B19" s="4" t="s">
        <v>23</v>
      </c>
      <c r="C19" s="5">
        <v>470</v>
      </c>
      <c r="D19" s="5">
        <v>471</v>
      </c>
      <c r="E19" s="6">
        <f t="shared" si="0"/>
        <v>2.1276595744680851E-3</v>
      </c>
    </row>
    <row r="20" spans="2:5" ht="20.100000000000001" customHeight="1" thickBot="1" x14ac:dyDescent="0.25">
      <c r="B20" s="4" t="s">
        <v>24</v>
      </c>
      <c r="C20" s="5">
        <v>325</v>
      </c>
      <c r="D20" s="5">
        <v>387</v>
      </c>
      <c r="E20" s="6">
        <f t="shared" si="0"/>
        <v>0.19076923076923077</v>
      </c>
    </row>
    <row r="21" spans="2:5" ht="20.100000000000001" customHeight="1" thickBot="1" x14ac:dyDescent="0.25">
      <c r="B21" s="4" t="s">
        <v>25</v>
      </c>
      <c r="C21" s="5">
        <v>145</v>
      </c>
      <c r="D21" s="5">
        <v>84</v>
      </c>
      <c r="E21" s="6">
        <f t="shared" si="0"/>
        <v>-0.4206896551724138</v>
      </c>
    </row>
    <row r="22" spans="2:5" ht="20.100000000000001" customHeight="1" thickBot="1" x14ac:dyDescent="0.25">
      <c r="B22" s="4" t="s">
        <v>21</v>
      </c>
      <c r="C22" s="6">
        <f>C21/C19</f>
        <v>0.30851063829787234</v>
      </c>
      <c r="D22" s="6">
        <f t="shared" ref="D22" si="1">D21/D19</f>
        <v>0.17834394904458598</v>
      </c>
      <c r="E22" s="6">
        <f t="shared" si="0"/>
        <v>-0.42191961344168682</v>
      </c>
    </row>
    <row r="23" spans="2:5" ht="20.100000000000001" customHeight="1" thickBot="1" x14ac:dyDescent="0.25">
      <c r="B23" s="7" t="s">
        <v>26</v>
      </c>
      <c r="C23" s="6">
        <v>0.46298948893723119</v>
      </c>
      <c r="D23" s="6">
        <v>0.50659899610422954</v>
      </c>
      <c r="E23" s="6">
        <f t="shared" si="0"/>
        <v>9.4191138695398371E-2</v>
      </c>
    </row>
    <row r="31" spans="2:5" ht="42.75" customHeight="1" thickBot="1" x14ac:dyDescent="0.25">
      <c r="C31" s="8">
        <v>2017</v>
      </c>
      <c r="D31" s="8">
        <v>2018</v>
      </c>
      <c r="E31" s="8" t="s">
        <v>27</v>
      </c>
    </row>
    <row r="32" spans="2:5" ht="20.100000000000001" customHeight="1" thickBot="1" x14ac:dyDescent="0.25">
      <c r="B32" s="4" t="s">
        <v>28</v>
      </c>
      <c r="C32" s="5">
        <v>822</v>
      </c>
      <c r="D32" s="5">
        <v>847</v>
      </c>
      <c r="E32" s="6">
        <f>IF(C32&gt;0,(D32-C32)/C32,"-")</f>
        <v>3.0413625304136254E-2</v>
      </c>
    </row>
    <row r="33" spans="2:5" ht="20.100000000000001" customHeight="1" thickBot="1" x14ac:dyDescent="0.25">
      <c r="B33" s="4" t="s">
        <v>30</v>
      </c>
      <c r="C33" s="5">
        <v>1</v>
      </c>
      <c r="D33" s="5">
        <v>3</v>
      </c>
      <c r="E33" s="6">
        <f t="shared" ref="E33:E35" si="2">IF(C33&gt;0,(D33-C33)/C33,"-")</f>
        <v>2</v>
      </c>
    </row>
    <row r="34" spans="2:5" ht="20.100000000000001" customHeight="1" thickBot="1" x14ac:dyDescent="0.25">
      <c r="B34" s="4" t="s">
        <v>29</v>
      </c>
      <c r="C34" s="5">
        <v>566</v>
      </c>
      <c r="D34" s="5">
        <v>615</v>
      </c>
      <c r="E34" s="6">
        <f t="shared" si="2"/>
        <v>8.6572438162544174E-2</v>
      </c>
    </row>
    <row r="35" spans="2:5" ht="20.100000000000001" customHeight="1" thickBot="1" x14ac:dyDescent="0.25">
      <c r="B35" s="4" t="s">
        <v>31</v>
      </c>
      <c r="C35" s="5">
        <v>255</v>
      </c>
      <c r="D35" s="5">
        <v>230</v>
      </c>
      <c r="E35" s="6">
        <f t="shared" si="2"/>
        <v>-9.8039215686274508E-2</v>
      </c>
    </row>
    <row r="41" spans="2:5" ht="42.75" customHeight="1" thickBot="1" x14ac:dyDescent="0.25">
      <c r="C41" s="8">
        <v>2017</v>
      </c>
      <c r="D41" s="8">
        <v>2018</v>
      </c>
      <c r="E41" s="8" t="s">
        <v>27</v>
      </c>
    </row>
    <row r="42" spans="2:5" ht="20.100000000000001" customHeight="1" thickBot="1" x14ac:dyDescent="0.25">
      <c r="B42" s="4" t="s">
        <v>34</v>
      </c>
      <c r="C42" s="5">
        <v>409</v>
      </c>
      <c r="D42" s="5">
        <v>394</v>
      </c>
      <c r="E42" s="6">
        <f>IF(C42&gt;0,(D42-C42)/C42,"-")</f>
        <v>-3.6674816625916873E-2</v>
      </c>
    </row>
    <row r="43" spans="2:5" ht="20.100000000000001" customHeight="1" thickBot="1" x14ac:dyDescent="0.25">
      <c r="B43" s="4" t="s">
        <v>35</v>
      </c>
      <c r="C43" s="5">
        <v>34</v>
      </c>
      <c r="D43" s="5">
        <v>42</v>
      </c>
      <c r="E43" s="6">
        <f t="shared" ref="E43:E49" si="3">IF(C43&gt;0,(D43-C43)/C43,"-")</f>
        <v>0.23529411764705882</v>
      </c>
    </row>
    <row r="44" spans="2:5" ht="20.100000000000001" customHeight="1" thickBot="1" x14ac:dyDescent="0.25">
      <c r="B44" s="4" t="s">
        <v>32</v>
      </c>
      <c r="C44" s="5">
        <v>26</v>
      </c>
      <c r="D44" s="5">
        <v>34</v>
      </c>
      <c r="E44" s="6">
        <f t="shared" si="3"/>
        <v>0.30769230769230771</v>
      </c>
    </row>
    <row r="45" spans="2:5" ht="20.100000000000001" customHeight="1" thickBot="1" x14ac:dyDescent="0.25">
      <c r="B45" s="4" t="s">
        <v>33</v>
      </c>
      <c r="C45" s="5">
        <v>901</v>
      </c>
      <c r="D45" s="5">
        <v>1052</v>
      </c>
      <c r="E45" s="6">
        <f t="shared" si="3"/>
        <v>0.16759156492785793</v>
      </c>
    </row>
    <row r="46" spans="2:5" ht="20.100000000000001" customHeight="1" thickBot="1" x14ac:dyDescent="0.25">
      <c r="B46" s="4" t="s">
        <v>36</v>
      </c>
      <c r="C46" s="5">
        <v>621</v>
      </c>
      <c r="D46" s="5">
        <v>672</v>
      </c>
      <c r="E46" s="6">
        <f t="shared" si="3"/>
        <v>8.2125603864734303E-2</v>
      </c>
    </row>
    <row r="47" spans="2:5" ht="20.100000000000001" customHeight="1" thickBot="1" x14ac:dyDescent="0.25">
      <c r="B47" s="4" t="s">
        <v>68</v>
      </c>
      <c r="C47" s="5">
        <v>139</v>
      </c>
      <c r="D47" s="5">
        <v>291</v>
      </c>
      <c r="E47" s="6">
        <f t="shared" si="3"/>
        <v>1.0935251798561152</v>
      </c>
    </row>
    <row r="48" spans="2:5" ht="20.100000000000001" customHeight="1" collapsed="1" thickBot="1" x14ac:dyDescent="0.25">
      <c r="B48" s="4" t="s">
        <v>37</v>
      </c>
      <c r="C48" s="6">
        <f>C42/(C42+C43)</f>
        <v>0.92325056433408581</v>
      </c>
      <c r="D48" s="6">
        <f>D42/(D42+D43)</f>
        <v>0.90366972477064222</v>
      </c>
      <c r="E48" s="6">
        <f t="shared" si="3"/>
        <v>-2.1208586617617379E-2</v>
      </c>
    </row>
    <row r="49" spans="2:5" ht="20.100000000000001" customHeight="1" thickBot="1" x14ac:dyDescent="0.25">
      <c r="B49" s="4" t="s">
        <v>38</v>
      </c>
      <c r="C49" s="6">
        <f>C45/(C44+C45)</f>
        <v>0.97195253505933121</v>
      </c>
      <c r="D49" s="6">
        <f t="shared" ref="D49" si="4">D45/(D44+D45)</f>
        <v>0.96869244935543275</v>
      </c>
      <c r="E49" s="6">
        <f t="shared" si="3"/>
        <v>-3.3541614289832136E-3</v>
      </c>
    </row>
    <row r="55" spans="2:5" ht="42.75" customHeight="1" thickBot="1" x14ac:dyDescent="0.25">
      <c r="C55" s="8">
        <v>2017</v>
      </c>
      <c r="D55" s="8">
        <v>2018</v>
      </c>
      <c r="E55" s="8" t="s">
        <v>27</v>
      </c>
    </row>
    <row r="56" spans="2:5" ht="20.100000000000001" customHeight="1" thickBot="1" x14ac:dyDescent="0.25">
      <c r="B56" s="4" t="s">
        <v>39</v>
      </c>
      <c r="C56" s="5">
        <v>447</v>
      </c>
      <c r="D56" s="5">
        <v>439</v>
      </c>
      <c r="E56" s="6">
        <f>IF(C56&gt;0,(D56-C56)/C56,"-")</f>
        <v>-1.7897091722595078E-2</v>
      </c>
    </row>
    <row r="57" spans="2:5" ht="20.100000000000001" customHeight="1" thickBot="1" x14ac:dyDescent="0.25">
      <c r="B57" s="4" t="s">
        <v>42</v>
      </c>
      <c r="C57" s="5">
        <v>347</v>
      </c>
      <c r="D57" s="5">
        <v>326</v>
      </c>
      <c r="E57" s="6">
        <f t="shared" ref="E57:E61" si="5">IF(C57&gt;0,(D57-C57)/C57,"-")</f>
        <v>-6.0518731988472622E-2</v>
      </c>
    </row>
    <row r="58" spans="2:5" ht="20.100000000000001" customHeight="1" thickBot="1" x14ac:dyDescent="0.25">
      <c r="B58" s="4" t="s">
        <v>43</v>
      </c>
      <c r="C58" s="5">
        <v>65</v>
      </c>
      <c r="D58" s="5">
        <v>71</v>
      </c>
      <c r="E58" s="6">
        <f t="shared" si="5"/>
        <v>9.2307692307692313E-2</v>
      </c>
    </row>
    <row r="59" spans="2:5" ht="20.100000000000001" customHeight="1" collapsed="1" thickBot="1" x14ac:dyDescent="0.25">
      <c r="B59" s="4" t="s">
        <v>99</v>
      </c>
      <c r="C59" s="6">
        <f>(C57+C58)/C56</f>
        <v>0.92170022371364657</v>
      </c>
      <c r="D59" s="6">
        <f>(D57+D58)/D56</f>
        <v>0.90432801822323461</v>
      </c>
      <c r="E59" s="6">
        <f t="shared" si="5"/>
        <v>-1.8847999646150842E-2</v>
      </c>
    </row>
    <row r="60" spans="2:5" ht="20.100000000000001" customHeight="1" thickBot="1" x14ac:dyDescent="0.25">
      <c r="B60" s="4" t="s">
        <v>40</v>
      </c>
      <c r="C60" s="6">
        <v>0.91315789473684206</v>
      </c>
      <c r="D60" s="6">
        <v>0.88828337874659402</v>
      </c>
      <c r="E60" s="6">
        <f t="shared" si="5"/>
        <v>-2.7240103966265864E-2</v>
      </c>
    </row>
    <row r="61" spans="2:5" ht="20.100000000000001" customHeight="1" thickBot="1" x14ac:dyDescent="0.25">
      <c r="B61" s="4" t="s">
        <v>41</v>
      </c>
      <c r="C61" s="6">
        <v>0.97014925373134331</v>
      </c>
      <c r="D61" s="6">
        <v>0.98611111111111116</v>
      </c>
      <c r="E61" s="6">
        <f t="shared" si="5"/>
        <v>1.6452991452991478E-2</v>
      </c>
    </row>
    <row r="62" spans="2:5" ht="15" thickBot="1" x14ac:dyDescent="0.25">
      <c r="E62" s="6"/>
    </row>
    <row r="67" spans="2:10" ht="42.75" customHeight="1" thickBot="1" x14ac:dyDescent="0.25">
      <c r="C67" s="8">
        <v>2017</v>
      </c>
      <c r="D67" s="8">
        <v>2018</v>
      </c>
      <c r="E67" s="8" t="s">
        <v>27</v>
      </c>
    </row>
    <row r="68" spans="2:10" ht="20.100000000000001" customHeight="1" thickBot="1" x14ac:dyDescent="0.25">
      <c r="B68" s="4" t="s">
        <v>45</v>
      </c>
      <c r="C68" s="5">
        <v>3263</v>
      </c>
      <c r="D68" s="5">
        <v>3517</v>
      </c>
      <c r="E68" s="6">
        <f>IF(C68&gt;0,(D68-C68)/C68,"-")</f>
        <v>7.7842476248850753E-2</v>
      </c>
    </row>
    <row r="69" spans="2:10" ht="20.100000000000001" customHeight="1" thickBot="1" x14ac:dyDescent="0.25">
      <c r="B69" s="4" t="s">
        <v>46</v>
      </c>
      <c r="C69" s="5">
        <v>1001</v>
      </c>
      <c r="D69" s="5">
        <v>968</v>
      </c>
      <c r="E69" s="6">
        <f t="shared" ref="E69:E75" si="6">IF(C69&gt;0,(D69-C69)/C69,"-")</f>
        <v>-3.2967032967032968E-2</v>
      </c>
    </row>
    <row r="70" spans="2:10" ht="20.100000000000001" customHeight="1" thickBot="1" x14ac:dyDescent="0.25">
      <c r="B70" s="4" t="s">
        <v>44</v>
      </c>
      <c r="C70" s="5">
        <v>8</v>
      </c>
      <c r="D70" s="5">
        <v>8</v>
      </c>
      <c r="E70" s="6">
        <f t="shared" si="6"/>
        <v>0</v>
      </c>
    </row>
    <row r="71" spans="2:10" ht="20.100000000000001" customHeight="1" thickBot="1" x14ac:dyDescent="0.25">
      <c r="B71" s="4" t="s">
        <v>47</v>
      </c>
      <c r="C71" s="5">
        <v>1493</v>
      </c>
      <c r="D71" s="5">
        <v>1770</v>
      </c>
      <c r="E71" s="6">
        <f t="shared" si="6"/>
        <v>0.18553248492967181</v>
      </c>
    </row>
    <row r="72" spans="2:10" ht="20.100000000000001" customHeight="1" thickBot="1" x14ac:dyDescent="0.25">
      <c r="B72" s="4" t="s">
        <v>48</v>
      </c>
      <c r="C72" s="5">
        <v>652</v>
      </c>
      <c r="D72" s="5">
        <v>649</v>
      </c>
      <c r="E72" s="6">
        <f t="shared" si="6"/>
        <v>-4.601226993865031E-3</v>
      </c>
    </row>
    <row r="73" spans="2:10" ht="20.100000000000001" customHeight="1" thickBot="1" x14ac:dyDescent="0.25">
      <c r="B73" s="4" t="s">
        <v>49</v>
      </c>
      <c r="C73" s="5">
        <v>107</v>
      </c>
      <c r="D73" s="5">
        <v>122</v>
      </c>
      <c r="E73" s="6">
        <f t="shared" si="6"/>
        <v>0.14018691588785046</v>
      </c>
    </row>
    <row r="74" spans="2:10" ht="20.100000000000001" customHeight="1" thickBot="1" x14ac:dyDescent="0.25">
      <c r="B74" s="4" t="s">
        <v>50</v>
      </c>
      <c r="C74" s="5">
        <v>0</v>
      </c>
      <c r="D74" s="5">
        <v>0</v>
      </c>
      <c r="E74" s="6" t="str">
        <f t="shared" si="6"/>
        <v>-</v>
      </c>
    </row>
    <row r="75" spans="2:10" ht="20.100000000000001" customHeight="1" thickBot="1" x14ac:dyDescent="0.25">
      <c r="B75" s="4" t="s">
        <v>51</v>
      </c>
      <c r="C75" s="5">
        <v>2</v>
      </c>
      <c r="D75" s="5">
        <v>0</v>
      </c>
      <c r="E75" s="6">
        <f t="shared" si="6"/>
        <v>-1</v>
      </c>
    </row>
    <row r="76" spans="2:10" x14ac:dyDescent="0.2">
      <c r="B76" s="9"/>
      <c r="C76" s="9"/>
      <c r="D76" s="9"/>
      <c r="E76" s="9"/>
      <c r="F76" s="9"/>
      <c r="G76" s="9"/>
      <c r="H76" s="9"/>
      <c r="I76" s="9"/>
      <c r="J76" s="9"/>
    </row>
    <row r="77" spans="2:10" x14ac:dyDescent="0.2">
      <c r="B77" s="9"/>
      <c r="C77" s="9"/>
      <c r="D77" s="9"/>
      <c r="E77" s="9"/>
      <c r="F77" s="9"/>
      <c r="G77" s="9"/>
      <c r="H77" s="9"/>
      <c r="I77" s="9"/>
      <c r="J77" s="9"/>
    </row>
    <row r="87" spans="2:5" ht="42.75" customHeight="1" thickBot="1" x14ac:dyDescent="0.25">
      <c r="C87" s="8">
        <v>2017</v>
      </c>
      <c r="D87" s="8">
        <v>2018</v>
      </c>
      <c r="E87" s="8" t="s">
        <v>27</v>
      </c>
    </row>
    <row r="88" spans="2:5" ht="29.25" thickBot="1" x14ac:dyDescent="0.25">
      <c r="B88" s="4" t="s">
        <v>52</v>
      </c>
      <c r="C88" s="5">
        <v>208</v>
      </c>
      <c r="D88" s="5">
        <v>217</v>
      </c>
      <c r="E88" s="6">
        <f>IF(C88&gt;0,(D88-C88)/C88,"-")</f>
        <v>4.3269230769230768E-2</v>
      </c>
    </row>
    <row r="89" spans="2:5" ht="29.25" thickBot="1" x14ac:dyDescent="0.25">
      <c r="B89" s="4" t="s">
        <v>53</v>
      </c>
      <c r="C89" s="5">
        <v>204</v>
      </c>
      <c r="D89" s="5">
        <v>185</v>
      </c>
      <c r="E89" s="6">
        <f t="shared" ref="E89:E91" si="7">IF(C89&gt;0,(D89-C89)/C89,"-")</f>
        <v>-9.3137254901960786E-2</v>
      </c>
    </row>
    <row r="90" spans="2:5" ht="29.25" customHeight="1" thickBot="1" x14ac:dyDescent="0.25">
      <c r="B90" s="4" t="s">
        <v>54</v>
      </c>
      <c r="C90" s="5">
        <v>238</v>
      </c>
      <c r="D90" s="5">
        <v>211</v>
      </c>
      <c r="E90" s="6">
        <f t="shared" si="7"/>
        <v>-0.1134453781512605</v>
      </c>
    </row>
    <row r="91" spans="2:5" ht="29.25" customHeight="1" thickBot="1" x14ac:dyDescent="0.25">
      <c r="B91" s="4" t="s">
        <v>55</v>
      </c>
      <c r="C91" s="6">
        <f>(C88+C89)/(C88+C89+C90)</f>
        <v>0.63384615384615384</v>
      </c>
      <c r="D91" s="6">
        <f>(D88+D89)/(D88+D89+D90)</f>
        <v>0.65579119086460036</v>
      </c>
      <c r="E91" s="6">
        <f t="shared" si="7"/>
        <v>3.4622024422306406E-2</v>
      </c>
    </row>
    <row r="97" spans="2:5" ht="42.75" customHeight="1" thickBot="1" x14ac:dyDescent="0.25">
      <c r="C97" s="8">
        <v>2017</v>
      </c>
      <c r="D97" s="8">
        <v>2018</v>
      </c>
      <c r="E97" s="8" t="s">
        <v>27</v>
      </c>
    </row>
    <row r="98" spans="2:5" ht="20.100000000000001" customHeight="1" thickBot="1" x14ac:dyDescent="0.25">
      <c r="B98" s="4" t="s">
        <v>39</v>
      </c>
      <c r="C98" s="5">
        <v>653</v>
      </c>
      <c r="D98" s="5">
        <v>620</v>
      </c>
      <c r="E98" s="6">
        <f>IF(C98&gt;0,(D98-C98)/C98,"-")</f>
        <v>-5.0535987748851458E-2</v>
      </c>
    </row>
    <row r="99" spans="2:5" ht="20.100000000000001" customHeight="1" thickBot="1" x14ac:dyDescent="0.25">
      <c r="B99" s="4" t="s">
        <v>42</v>
      </c>
      <c r="C99" s="5">
        <v>389</v>
      </c>
      <c r="D99" s="5">
        <v>372</v>
      </c>
      <c r="E99" s="6">
        <f t="shared" ref="E99:E103" si="8">IF(C99&gt;0,(D99-C99)/C99,"-")</f>
        <v>-4.3701799485861184E-2</v>
      </c>
    </row>
    <row r="100" spans="2:5" ht="20.100000000000001" customHeight="1" thickBot="1" x14ac:dyDescent="0.25">
      <c r="B100" s="4" t="s">
        <v>43</v>
      </c>
      <c r="C100" s="5">
        <v>25</v>
      </c>
      <c r="D100" s="5">
        <v>30</v>
      </c>
      <c r="E100" s="6">
        <f t="shared" si="8"/>
        <v>0.2</v>
      </c>
    </row>
    <row r="101" spans="2:5" ht="20.100000000000001" customHeight="1" thickBot="1" x14ac:dyDescent="0.25">
      <c r="B101" s="4" t="s">
        <v>99</v>
      </c>
      <c r="C101" s="6">
        <f>(C99+C100)/C98</f>
        <v>0.63399693721286365</v>
      </c>
      <c r="D101" s="6">
        <f>(D99+D100)/D98</f>
        <v>0.64838709677419359</v>
      </c>
      <c r="E101" s="6">
        <f t="shared" si="8"/>
        <v>2.2697522206638773E-2</v>
      </c>
    </row>
    <row r="102" spans="2:5" ht="20.100000000000001" customHeight="1" thickBot="1" x14ac:dyDescent="0.25">
      <c r="B102" s="4" t="s">
        <v>40</v>
      </c>
      <c r="C102" s="6">
        <v>0.64510779436152565</v>
      </c>
      <c r="D102" s="6">
        <v>0.65377855887521963</v>
      </c>
      <c r="E102" s="6">
        <f t="shared" si="8"/>
        <v>1.3440799490379091E-2</v>
      </c>
    </row>
    <row r="103" spans="2:5" ht="20.100000000000001" customHeight="1" thickBot="1" x14ac:dyDescent="0.25">
      <c r="B103" s="4" t="s">
        <v>41</v>
      </c>
      <c r="C103" s="6">
        <v>0.5</v>
      </c>
      <c r="D103" s="6">
        <v>0.58823529411764708</v>
      </c>
      <c r="E103" s="6">
        <f t="shared" si="8"/>
        <v>0.17647058823529416</v>
      </c>
    </row>
    <row r="109" spans="2:5" ht="42.75" customHeight="1" thickBot="1" x14ac:dyDescent="0.25">
      <c r="C109" s="8">
        <v>2017</v>
      </c>
      <c r="D109" s="8">
        <v>2018</v>
      </c>
      <c r="E109" s="8" t="s">
        <v>27</v>
      </c>
    </row>
    <row r="110" spans="2:5" ht="15" thickBot="1" x14ac:dyDescent="0.25">
      <c r="B110" s="4" t="s">
        <v>56</v>
      </c>
      <c r="C110" s="5">
        <v>644</v>
      </c>
      <c r="D110" s="5">
        <v>659</v>
      </c>
      <c r="E110" s="6">
        <f>IF(C110&gt;0,(D110-C110)/C110,"-")</f>
        <v>2.3291925465838508E-2</v>
      </c>
    </row>
    <row r="111" spans="2:5" ht="15" thickBot="1" x14ac:dyDescent="0.25">
      <c r="B111" s="4" t="s">
        <v>57</v>
      </c>
      <c r="C111" s="5">
        <v>386</v>
      </c>
      <c r="D111" s="5">
        <v>417</v>
      </c>
      <c r="E111" s="6">
        <f t="shared" ref="E111:E112" si="9">IF(C111&gt;0,(D111-C111)/C111,"-")</f>
        <v>8.0310880829015538E-2</v>
      </c>
    </row>
    <row r="112" spans="2:5" ht="15" thickBot="1" x14ac:dyDescent="0.25">
      <c r="B112" s="4" t="s">
        <v>58</v>
      </c>
      <c r="C112" s="5">
        <v>258</v>
      </c>
      <c r="D112" s="5">
        <v>242</v>
      </c>
      <c r="E112" s="6">
        <f t="shared" si="9"/>
        <v>-6.2015503875968991E-2</v>
      </c>
    </row>
    <row r="113" spans="2:14" x14ac:dyDescent="0.2">
      <c r="B113" s="9"/>
      <c r="C113" s="9"/>
      <c r="D113" s="9"/>
      <c r="E113" s="9"/>
      <c r="F113" s="9"/>
      <c r="G113" s="9"/>
      <c r="H113" s="9"/>
      <c r="I113" s="9"/>
      <c r="J113" s="9"/>
    </row>
    <row r="114" spans="2:14" x14ac:dyDescent="0.2">
      <c r="B114" s="9"/>
      <c r="C114" s="9"/>
      <c r="D114" s="9"/>
      <c r="E114" s="9"/>
      <c r="F114" s="9"/>
      <c r="G114" s="9"/>
      <c r="H114" s="9"/>
      <c r="I114" s="9"/>
      <c r="J114" s="9"/>
    </row>
    <row r="124" spans="2:14" ht="26.25" customHeight="1" x14ac:dyDescent="0.2">
      <c r="C124" s="26">
        <v>2017</v>
      </c>
      <c r="D124" s="26"/>
      <c r="E124" s="26"/>
      <c r="F124" s="27"/>
      <c r="G124" s="28">
        <v>2018</v>
      </c>
      <c r="H124" s="26"/>
      <c r="I124" s="26"/>
      <c r="J124" s="27"/>
      <c r="K124" s="29" t="s">
        <v>59</v>
      </c>
      <c r="L124" s="30"/>
      <c r="M124" s="30"/>
      <c r="N124" s="30"/>
    </row>
    <row r="125" spans="2:14" ht="29.25" customHeight="1" thickBot="1" x14ac:dyDescent="0.25">
      <c r="C125" s="11" t="s">
        <v>60</v>
      </c>
      <c r="D125" s="12" t="s">
        <v>61</v>
      </c>
      <c r="E125" s="12" t="s">
        <v>62</v>
      </c>
      <c r="F125" s="12" t="s">
        <v>63</v>
      </c>
      <c r="G125" s="11" t="s">
        <v>60</v>
      </c>
      <c r="H125" s="12" t="s">
        <v>61</v>
      </c>
      <c r="I125" s="12" t="s">
        <v>62</v>
      </c>
      <c r="J125" s="12" t="s">
        <v>63</v>
      </c>
      <c r="K125" s="11" t="s">
        <v>60</v>
      </c>
      <c r="L125" s="12" t="s">
        <v>61</v>
      </c>
      <c r="M125" s="12" t="s">
        <v>62</v>
      </c>
      <c r="N125" s="12" t="s">
        <v>63</v>
      </c>
    </row>
    <row r="126" spans="2:14" ht="15" thickBot="1" x14ac:dyDescent="0.25">
      <c r="B126" s="4" t="s">
        <v>64</v>
      </c>
      <c r="C126" s="10">
        <v>1</v>
      </c>
      <c r="D126" s="10">
        <v>1</v>
      </c>
      <c r="E126" s="10">
        <v>1</v>
      </c>
      <c r="F126" s="10">
        <v>3</v>
      </c>
      <c r="G126" s="10">
        <v>4</v>
      </c>
      <c r="H126" s="10">
        <v>1</v>
      </c>
      <c r="I126" s="10">
        <v>4</v>
      </c>
      <c r="J126" s="10">
        <v>9</v>
      </c>
      <c r="K126" s="6">
        <f>IF(C126=0,"-",(G126-C126)/C126)</f>
        <v>3</v>
      </c>
      <c r="L126" s="6">
        <f t="shared" ref="L126:N131" si="10">IF(D126=0,"-",(H126-D126)/D126)</f>
        <v>0</v>
      </c>
      <c r="M126" s="6">
        <f t="shared" si="10"/>
        <v>3</v>
      </c>
      <c r="N126" s="6">
        <f t="shared" si="10"/>
        <v>2</v>
      </c>
    </row>
    <row r="127" spans="2:14" ht="15" thickBot="1" x14ac:dyDescent="0.25">
      <c r="B127" s="4" t="s">
        <v>65</v>
      </c>
      <c r="C127" s="10">
        <v>0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6" t="str">
        <f t="shared" ref="K127:K131" si="11">IF(C127=0,"-",(G127-C127)/C127)</f>
        <v>-</v>
      </c>
      <c r="L127" s="6" t="str">
        <f t="shared" si="10"/>
        <v>-</v>
      </c>
      <c r="M127" s="6" t="str">
        <f t="shared" si="10"/>
        <v>-</v>
      </c>
      <c r="N127" s="6" t="str">
        <f t="shared" si="10"/>
        <v>-</v>
      </c>
    </row>
    <row r="128" spans="2:14" ht="15" thickBot="1" x14ac:dyDescent="0.25">
      <c r="B128" s="4" t="s">
        <v>66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6" t="str">
        <f t="shared" si="11"/>
        <v>-</v>
      </c>
      <c r="L128" s="6" t="str">
        <f t="shared" si="10"/>
        <v>-</v>
      </c>
      <c r="M128" s="6" t="str">
        <f t="shared" si="10"/>
        <v>-</v>
      </c>
      <c r="N128" s="6" t="str">
        <f t="shared" si="10"/>
        <v>-</v>
      </c>
    </row>
    <row r="129" spans="2:14" ht="15" thickBot="1" x14ac:dyDescent="0.25">
      <c r="B129" s="7" t="s">
        <v>67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6" t="str">
        <f t="shared" si="11"/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68</v>
      </c>
      <c r="C130" s="10">
        <v>1</v>
      </c>
      <c r="D130" s="10">
        <v>0</v>
      </c>
      <c r="E130" s="10">
        <v>0</v>
      </c>
      <c r="F130" s="10">
        <v>1</v>
      </c>
      <c r="G130" s="10">
        <v>0</v>
      </c>
      <c r="H130" s="10">
        <v>0</v>
      </c>
      <c r="I130" s="10">
        <v>0</v>
      </c>
      <c r="J130" s="10">
        <v>0</v>
      </c>
      <c r="K130" s="6">
        <f t="shared" si="11"/>
        <v>-1</v>
      </c>
      <c r="L130" s="6" t="str">
        <f t="shared" si="10"/>
        <v>-</v>
      </c>
      <c r="M130" s="6" t="str">
        <f t="shared" si="10"/>
        <v>-</v>
      </c>
      <c r="N130" s="6">
        <f t="shared" si="10"/>
        <v>-1</v>
      </c>
    </row>
    <row r="131" spans="2:14" ht="15" thickBot="1" x14ac:dyDescent="0.25">
      <c r="B131" s="4" t="s">
        <v>69</v>
      </c>
      <c r="C131" s="10">
        <v>2</v>
      </c>
      <c r="D131" s="10">
        <v>1</v>
      </c>
      <c r="E131" s="10">
        <v>1</v>
      </c>
      <c r="F131" s="10">
        <v>4</v>
      </c>
      <c r="G131" s="10">
        <v>4</v>
      </c>
      <c r="H131" s="10">
        <v>1</v>
      </c>
      <c r="I131" s="10">
        <v>4</v>
      </c>
      <c r="J131" s="10">
        <v>9</v>
      </c>
      <c r="K131" s="6">
        <f t="shared" si="11"/>
        <v>1</v>
      </c>
      <c r="L131" s="6">
        <f t="shared" si="10"/>
        <v>0</v>
      </c>
      <c r="M131" s="6">
        <f t="shared" si="10"/>
        <v>3</v>
      </c>
      <c r="N131" s="6">
        <f t="shared" si="10"/>
        <v>1.25</v>
      </c>
    </row>
    <row r="132" spans="2:14" ht="15" thickBot="1" x14ac:dyDescent="0.25">
      <c r="B132" s="4" t="s">
        <v>37</v>
      </c>
      <c r="C132" s="6">
        <f>IF(C126=0,"-",C126/(C126+C127))</f>
        <v>1</v>
      </c>
      <c r="D132" s="6">
        <f>IF(D126=0,"-",D126/(D126+D127))</f>
        <v>1</v>
      </c>
      <c r="E132" s="6">
        <f t="shared" ref="E132:J132" si="12">IF(E126=0,"-",E126/(E126+E127))</f>
        <v>1</v>
      </c>
      <c r="F132" s="6">
        <f t="shared" si="12"/>
        <v>1</v>
      </c>
      <c r="G132" s="6">
        <f t="shared" si="12"/>
        <v>1</v>
      </c>
      <c r="H132" s="6">
        <f t="shared" si="12"/>
        <v>1</v>
      </c>
      <c r="I132" s="6">
        <f t="shared" si="12"/>
        <v>1</v>
      </c>
      <c r="J132" s="6">
        <f t="shared" si="12"/>
        <v>1</v>
      </c>
      <c r="K132" s="6">
        <f>IF(OR(C132="-",G132="-"),"-",(G132-C132)/C132)</f>
        <v>0</v>
      </c>
      <c r="L132" s="6">
        <f t="shared" ref="L132:N133" si="13">IF(OR(D132="-",H132="-"),"-",(H132-D132)/D132)</f>
        <v>0</v>
      </c>
      <c r="M132" s="6">
        <f t="shared" si="13"/>
        <v>0</v>
      </c>
      <c r="N132" s="6">
        <f t="shared" si="13"/>
        <v>0</v>
      </c>
    </row>
    <row r="133" spans="2:14" ht="15" thickBot="1" x14ac:dyDescent="0.25">
      <c r="B133" s="4" t="s">
        <v>38</v>
      </c>
      <c r="C133" s="6" t="str">
        <f>IF(C129=0,"-",C129/(C128+C129))</f>
        <v>-</v>
      </c>
      <c r="D133" s="6" t="str">
        <f t="shared" ref="D133:J133" si="14">IF(D129=0,"-",D129/(D128+D129))</f>
        <v>-</v>
      </c>
      <c r="E133" s="6" t="str">
        <f t="shared" si="14"/>
        <v>-</v>
      </c>
      <c r="F133" s="6" t="str">
        <f t="shared" si="14"/>
        <v>-</v>
      </c>
      <c r="G133" s="6" t="str">
        <f t="shared" si="14"/>
        <v>-</v>
      </c>
      <c r="H133" s="6" t="str">
        <f t="shared" si="14"/>
        <v>-</v>
      </c>
      <c r="I133" s="6" t="str">
        <f t="shared" si="14"/>
        <v>-</v>
      </c>
      <c r="J133" s="6" t="str">
        <f t="shared" si="14"/>
        <v>-</v>
      </c>
      <c r="K133" s="6" t="str">
        <f>IF(OR(C133="-",G133="-"),"-",(G133-C133)/C133)</f>
        <v>-</v>
      </c>
      <c r="L133" s="6" t="str">
        <f t="shared" si="13"/>
        <v>-</v>
      </c>
      <c r="M133" s="6" t="str">
        <f t="shared" si="13"/>
        <v>-</v>
      </c>
      <c r="N133" s="6" t="str">
        <f t="shared" si="13"/>
        <v>-</v>
      </c>
    </row>
    <row r="134" spans="2:14" x14ac:dyDescent="0.2">
      <c r="C134" s="13"/>
    </row>
    <row r="135" spans="2:14" x14ac:dyDescent="0.2">
      <c r="C135" s="13"/>
      <c r="M135" s="14"/>
    </row>
    <row r="136" spans="2:14" x14ac:dyDescent="0.2">
      <c r="C136" s="13"/>
    </row>
    <row r="139" spans="2:14" ht="29.25" customHeight="1" x14ac:dyDescent="0.2">
      <c r="C139" s="26">
        <v>2017</v>
      </c>
      <c r="D139" s="26"/>
      <c r="E139" s="26"/>
      <c r="F139" s="27"/>
      <c r="G139" s="28">
        <v>2018</v>
      </c>
      <c r="H139" s="26"/>
      <c r="I139" s="26"/>
      <c r="J139" s="27"/>
      <c r="K139" s="29" t="s">
        <v>59</v>
      </c>
      <c r="L139" s="30"/>
      <c r="M139" s="30"/>
      <c r="N139" s="30"/>
    </row>
    <row r="140" spans="2:14" ht="57.75" customHeight="1" thickBot="1" x14ac:dyDescent="0.25">
      <c r="C140" s="12" t="s">
        <v>61</v>
      </c>
      <c r="D140" s="12" t="s">
        <v>71</v>
      </c>
      <c r="E140" s="12" t="s">
        <v>70</v>
      </c>
      <c r="F140" s="12" t="s">
        <v>63</v>
      </c>
      <c r="G140" s="12" t="s">
        <v>61</v>
      </c>
      <c r="H140" s="12" t="s">
        <v>71</v>
      </c>
      <c r="I140" s="12" t="s">
        <v>70</v>
      </c>
      <c r="J140" s="12" t="s">
        <v>63</v>
      </c>
      <c r="K140" s="12" t="s">
        <v>61</v>
      </c>
      <c r="L140" s="12" t="s">
        <v>71</v>
      </c>
      <c r="M140" s="12" t="s">
        <v>70</v>
      </c>
      <c r="N140" s="12" t="s">
        <v>63</v>
      </c>
    </row>
    <row r="141" spans="2:14" ht="15" thickBot="1" x14ac:dyDescent="0.25">
      <c r="B141" s="4" t="s">
        <v>72</v>
      </c>
      <c r="C141" s="10">
        <v>9</v>
      </c>
      <c r="D141" s="10">
        <v>0</v>
      </c>
      <c r="E141" s="10">
        <v>1</v>
      </c>
      <c r="F141" s="10">
        <v>10</v>
      </c>
      <c r="G141" s="10">
        <v>8</v>
      </c>
      <c r="H141" s="10">
        <v>0</v>
      </c>
      <c r="I141" s="10">
        <v>1</v>
      </c>
      <c r="J141" s="10">
        <v>9</v>
      </c>
      <c r="K141" s="6">
        <f>IF(C141=0,"-",(G141-C141)/C141)</f>
        <v>-0.1111111111111111</v>
      </c>
      <c r="L141" s="6" t="str">
        <f t="shared" ref="L141:N145" si="15">IF(D141=0,"-",(H141-D141)/D141)</f>
        <v>-</v>
      </c>
      <c r="M141" s="6">
        <f t="shared" si="15"/>
        <v>0</v>
      </c>
      <c r="N141" s="6">
        <f t="shared" si="15"/>
        <v>-0.1</v>
      </c>
    </row>
    <row r="142" spans="2:14" ht="15" thickBot="1" x14ac:dyDescent="0.25">
      <c r="B142" s="4" t="s">
        <v>73</v>
      </c>
      <c r="C142" s="10">
        <v>1</v>
      </c>
      <c r="D142" s="10">
        <v>0</v>
      </c>
      <c r="E142" s="10">
        <v>0</v>
      </c>
      <c r="F142" s="10">
        <v>1</v>
      </c>
      <c r="G142" s="10">
        <v>3</v>
      </c>
      <c r="H142" s="10">
        <v>0</v>
      </c>
      <c r="I142" s="10">
        <v>1</v>
      </c>
      <c r="J142" s="10">
        <v>4</v>
      </c>
      <c r="K142" s="6">
        <f t="shared" ref="K142:K145" si="16">IF(C142=0,"-",(G142-C142)/C142)</f>
        <v>2</v>
      </c>
      <c r="L142" s="6" t="str">
        <f t="shared" si="15"/>
        <v>-</v>
      </c>
      <c r="M142" s="6" t="str">
        <f t="shared" si="15"/>
        <v>-</v>
      </c>
      <c r="N142" s="6">
        <f t="shared" si="15"/>
        <v>3</v>
      </c>
    </row>
    <row r="143" spans="2:14" ht="15" thickBot="1" x14ac:dyDescent="0.25">
      <c r="B143" s="4" t="s">
        <v>74</v>
      </c>
      <c r="C143" s="10">
        <v>148</v>
      </c>
      <c r="D143" s="10">
        <v>0</v>
      </c>
      <c r="E143" s="10">
        <v>6</v>
      </c>
      <c r="F143" s="10">
        <v>154</v>
      </c>
      <c r="G143" s="10">
        <v>102</v>
      </c>
      <c r="H143" s="10">
        <v>0</v>
      </c>
      <c r="I143" s="10">
        <v>6</v>
      </c>
      <c r="J143" s="10">
        <v>108</v>
      </c>
      <c r="K143" s="6">
        <f t="shared" si="16"/>
        <v>-0.3108108108108108</v>
      </c>
      <c r="L143" s="6" t="str">
        <f t="shared" si="15"/>
        <v>-</v>
      </c>
      <c r="M143" s="6">
        <f t="shared" si="15"/>
        <v>0</v>
      </c>
      <c r="N143" s="6">
        <f t="shared" si="15"/>
        <v>-0.29870129870129869</v>
      </c>
    </row>
    <row r="144" spans="2:14" ht="15" thickBot="1" x14ac:dyDescent="0.25">
      <c r="B144" s="4" t="s">
        <v>75</v>
      </c>
      <c r="C144" s="10">
        <v>45</v>
      </c>
      <c r="D144" s="10">
        <v>0</v>
      </c>
      <c r="E144" s="10">
        <v>2</v>
      </c>
      <c r="F144" s="10">
        <v>47</v>
      </c>
      <c r="G144" s="10">
        <v>36</v>
      </c>
      <c r="H144" s="10">
        <v>0</v>
      </c>
      <c r="I144" s="10">
        <v>5</v>
      </c>
      <c r="J144" s="10">
        <v>41</v>
      </c>
      <c r="K144" s="6">
        <f t="shared" si="16"/>
        <v>-0.2</v>
      </c>
      <c r="L144" s="6" t="str">
        <f t="shared" si="15"/>
        <v>-</v>
      </c>
      <c r="M144" s="6">
        <f t="shared" si="15"/>
        <v>1.5</v>
      </c>
      <c r="N144" s="6">
        <f t="shared" si="15"/>
        <v>-0.1276595744680851</v>
      </c>
    </row>
    <row r="145" spans="2:14" ht="15" thickBot="1" x14ac:dyDescent="0.25">
      <c r="B145" s="4" t="s">
        <v>76</v>
      </c>
      <c r="C145" s="10">
        <v>0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6" t="str">
        <f t="shared" si="16"/>
        <v>-</v>
      </c>
      <c r="L145" s="6" t="str">
        <f t="shared" si="15"/>
        <v>-</v>
      </c>
      <c r="M145" s="6" t="str">
        <f t="shared" si="15"/>
        <v>-</v>
      </c>
      <c r="N145" s="6" t="str">
        <f t="shared" si="15"/>
        <v>-</v>
      </c>
    </row>
    <row r="146" spans="2:14" ht="15" thickBot="1" x14ac:dyDescent="0.25">
      <c r="B146" s="7" t="s">
        <v>69</v>
      </c>
      <c r="C146" s="10">
        <v>203</v>
      </c>
      <c r="D146" s="10">
        <v>0</v>
      </c>
      <c r="E146" s="10">
        <v>9</v>
      </c>
      <c r="F146" s="10">
        <v>212</v>
      </c>
      <c r="G146" s="10">
        <v>149</v>
      </c>
      <c r="H146" s="10">
        <v>0</v>
      </c>
      <c r="I146" s="10">
        <v>13</v>
      </c>
      <c r="J146" s="10">
        <v>162</v>
      </c>
      <c r="K146" s="6">
        <f t="shared" ref="K146" si="17">IF(C146=0,"-",(G146-C146)/C146)</f>
        <v>-0.26600985221674878</v>
      </c>
      <c r="L146" s="6" t="str">
        <f t="shared" ref="L146" si="18">IF(D146=0,"-",(H146-D146)/D146)</f>
        <v>-</v>
      </c>
      <c r="M146" s="6">
        <f t="shared" ref="M146" si="19">IF(E146=0,"-",(I146-E146)/E146)</f>
        <v>0.44444444444444442</v>
      </c>
      <c r="N146" s="6">
        <f t="shared" ref="N146" si="20">IF(F146=0,"-",(J146-F146)/F146)</f>
        <v>-0.23584905660377359</v>
      </c>
    </row>
    <row r="147" spans="2:14" ht="29.25" thickBot="1" x14ac:dyDescent="0.25">
      <c r="B147" s="7" t="s">
        <v>77</v>
      </c>
      <c r="C147" s="6">
        <f t="shared" ref="C147:J148" si="21">IF(C141=0,"-",(C141/(C141+C143)))</f>
        <v>5.7324840764331211E-2</v>
      </c>
      <c r="D147" s="6" t="str">
        <f t="shared" si="21"/>
        <v>-</v>
      </c>
      <c r="E147" s="6">
        <f t="shared" si="21"/>
        <v>0.14285714285714285</v>
      </c>
      <c r="F147" s="6">
        <f t="shared" si="21"/>
        <v>6.097560975609756E-2</v>
      </c>
      <c r="G147" s="6">
        <f t="shared" si="21"/>
        <v>7.2727272727272724E-2</v>
      </c>
      <c r="H147" s="6" t="str">
        <f t="shared" si="21"/>
        <v>-</v>
      </c>
      <c r="I147" s="6">
        <f t="shared" si="21"/>
        <v>0.14285714285714285</v>
      </c>
      <c r="J147" s="6">
        <f t="shared" si="21"/>
        <v>7.6923076923076927E-2</v>
      </c>
      <c r="K147" s="6">
        <f>IF(OR(C147="-",G147="-"),"-",(G147-C147)/C147)</f>
        <v>0.26868686868686859</v>
      </c>
      <c r="L147" s="6" t="str">
        <f t="shared" ref="L147:N148" si="22">IF(OR(D147="-",H147="-"),"-",(H147-D147)/D147)</f>
        <v>-</v>
      </c>
      <c r="M147" s="6">
        <f t="shared" si="22"/>
        <v>0</v>
      </c>
      <c r="N147" s="6">
        <f t="shared" si="22"/>
        <v>0.26153846153846166</v>
      </c>
    </row>
    <row r="148" spans="2:14" ht="29.25" thickBot="1" x14ac:dyDescent="0.25">
      <c r="B148" s="7" t="s">
        <v>78</v>
      </c>
      <c r="C148" s="6">
        <f t="shared" si="21"/>
        <v>2.1739130434782608E-2</v>
      </c>
      <c r="D148" s="6" t="str">
        <f t="shared" si="21"/>
        <v>-</v>
      </c>
      <c r="E148" s="6" t="str">
        <f t="shared" si="21"/>
        <v>-</v>
      </c>
      <c r="F148" s="6">
        <f t="shared" si="21"/>
        <v>2.0833333333333332E-2</v>
      </c>
      <c r="G148" s="6">
        <f t="shared" si="21"/>
        <v>7.6923076923076927E-2</v>
      </c>
      <c r="H148" s="6" t="str">
        <f t="shared" si="21"/>
        <v>-</v>
      </c>
      <c r="I148" s="6">
        <f t="shared" si="21"/>
        <v>0.16666666666666666</v>
      </c>
      <c r="J148" s="6">
        <f t="shared" si="21"/>
        <v>8.8888888888888892E-2</v>
      </c>
      <c r="K148" s="6">
        <f>IF(OR(C148="-",G148="-"),"-",(G148-C148)/C148)</f>
        <v>2.5384615384615388</v>
      </c>
      <c r="L148" s="6" t="str">
        <f t="shared" si="22"/>
        <v>-</v>
      </c>
      <c r="M148" s="6" t="str">
        <f t="shared" si="22"/>
        <v>-</v>
      </c>
      <c r="N148" s="6">
        <f t="shared" si="22"/>
        <v>3.2666666666666671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2" spans="2:14" ht="14.25" x14ac:dyDescent="0.2">
      <c r="B152" s="7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</row>
    <row r="153" spans="2:14" ht="14.25" x14ac:dyDescent="0.2">
      <c r="B153" s="7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</row>
    <row r="154" spans="2:14" ht="29.25" customHeight="1" thickBot="1" x14ac:dyDescent="0.25">
      <c r="B154" s="7"/>
      <c r="C154" s="8">
        <v>2017</v>
      </c>
      <c r="D154" s="8">
        <v>2018</v>
      </c>
      <c r="E154" s="19" t="s">
        <v>59</v>
      </c>
    </row>
    <row r="155" spans="2:14" ht="15" thickBot="1" x14ac:dyDescent="0.25">
      <c r="B155" s="4" t="s">
        <v>95</v>
      </c>
      <c r="C155" s="20">
        <v>191</v>
      </c>
      <c r="D155" s="20">
        <v>138</v>
      </c>
      <c r="E155" s="18">
        <f>IF(C155=0,"-",(D155-C155)/C155)</f>
        <v>-0.27748691099476441</v>
      </c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15" thickBot="1" x14ac:dyDescent="0.25">
      <c r="B156" s="4" t="s">
        <v>96</v>
      </c>
      <c r="C156" s="20">
        <v>9</v>
      </c>
      <c r="D156" s="20">
        <v>11</v>
      </c>
      <c r="E156" s="18">
        <f t="shared" ref="E156:E157" si="23">IF(C156=0,"-",(D156-C156)/C156)</f>
        <v>0.22222222222222221</v>
      </c>
      <c r="F156" s="18"/>
      <c r="G156" s="18"/>
      <c r="H156" s="18"/>
      <c r="I156" s="18"/>
      <c r="J156" s="18"/>
      <c r="K156" s="18"/>
      <c r="L156" s="18"/>
      <c r="M156" s="18"/>
      <c r="N156" s="18"/>
    </row>
    <row r="157" spans="2:14" ht="15" thickBot="1" x14ac:dyDescent="0.25">
      <c r="B157" s="4" t="s">
        <v>97</v>
      </c>
      <c r="C157" s="20">
        <v>0</v>
      </c>
      <c r="D157" s="20">
        <v>0</v>
      </c>
      <c r="E157" s="18" t="str">
        <f t="shared" si="23"/>
        <v>-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98</v>
      </c>
      <c r="C158" s="18">
        <f>IF(C155=0,"-",C155/(C155+C156+C157))</f>
        <v>0.95499999999999996</v>
      </c>
      <c r="D158" s="18">
        <f>IF(D155=0,"-",D155/(D155+D156+D157))</f>
        <v>0.9261744966442953</v>
      </c>
      <c r="E158" s="18">
        <f>IF(OR(C158="-",D158="-"),"-",(D158-C158)/C158)</f>
        <v>-3.0183773147334725E-2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4.25" x14ac:dyDescent="0.2">
      <c r="B159" s="7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4.25" x14ac:dyDescent="0.2">
      <c r="B160" s="7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</row>
    <row r="164" spans="2:5" ht="42.75" customHeight="1" thickBot="1" x14ac:dyDescent="0.25">
      <c r="C164" s="8">
        <v>2017</v>
      </c>
      <c r="D164" s="8">
        <v>2018</v>
      </c>
      <c r="E164" s="8" t="s">
        <v>27</v>
      </c>
    </row>
    <row r="165" spans="2:5" ht="20.100000000000001" customHeight="1" thickBot="1" x14ac:dyDescent="0.25">
      <c r="B165" s="4" t="s">
        <v>39</v>
      </c>
      <c r="C165" s="5">
        <v>3</v>
      </c>
      <c r="D165" s="5">
        <v>9</v>
      </c>
      <c r="E165" s="6">
        <f t="shared" ref="E165:E167" si="24">IF(C165=0,"-",(D165-C165)/C165)</f>
        <v>2</v>
      </c>
    </row>
    <row r="166" spans="2:5" ht="20.100000000000001" customHeight="1" thickBot="1" x14ac:dyDescent="0.25">
      <c r="B166" s="4" t="s">
        <v>42</v>
      </c>
      <c r="C166" s="5">
        <v>3</v>
      </c>
      <c r="D166" s="5">
        <v>7</v>
      </c>
      <c r="E166" s="6">
        <f t="shared" si="24"/>
        <v>1.3333333333333333</v>
      </c>
    </row>
    <row r="167" spans="2:5" ht="20.100000000000001" customHeight="1" thickBot="1" x14ac:dyDescent="0.25">
      <c r="B167" s="4" t="s">
        <v>43</v>
      </c>
      <c r="C167" s="5">
        <v>0</v>
      </c>
      <c r="D167" s="5">
        <v>2</v>
      </c>
      <c r="E167" s="6" t="str">
        <f t="shared" si="24"/>
        <v>-</v>
      </c>
    </row>
    <row r="168" spans="2:5" ht="20.100000000000001" customHeight="1" thickBot="1" x14ac:dyDescent="0.25">
      <c r="B168" s="4" t="s">
        <v>99</v>
      </c>
      <c r="C168" s="6">
        <f>IF(C165=0,"-",(C166+C167)/C165)</f>
        <v>1</v>
      </c>
      <c r="D168" s="6">
        <f>IF(D165=0,"-",(D166+D167)/D165)</f>
        <v>1</v>
      </c>
      <c r="E168" s="6">
        <f t="shared" ref="E168:E170" si="25">IF(OR(C168="-",D168="-"),"-",(D168-C168)/C168)</f>
        <v>0</v>
      </c>
    </row>
    <row r="169" spans="2:5" ht="20.100000000000001" customHeight="1" thickBot="1" x14ac:dyDescent="0.25">
      <c r="B169" s="4" t="s">
        <v>40</v>
      </c>
      <c r="C169" s="6">
        <v>1</v>
      </c>
      <c r="D169" s="6">
        <v>1</v>
      </c>
      <c r="E169" s="6">
        <f t="shared" si="25"/>
        <v>0</v>
      </c>
    </row>
    <row r="170" spans="2:5" ht="20.100000000000001" customHeight="1" thickBot="1" x14ac:dyDescent="0.25">
      <c r="B170" s="4" t="s">
        <v>41</v>
      </c>
      <c r="C170" s="6" t="s">
        <v>101</v>
      </c>
      <c r="D170" s="6">
        <v>1</v>
      </c>
      <c r="E170" s="6" t="str">
        <f t="shared" si="25"/>
        <v>-</v>
      </c>
    </row>
    <row r="176" spans="2:5" ht="42.75" customHeight="1" thickBot="1" x14ac:dyDescent="0.25">
      <c r="C176" s="8">
        <v>2017</v>
      </c>
      <c r="D176" s="8">
        <v>2018</v>
      </c>
      <c r="E176" s="8" t="s">
        <v>27</v>
      </c>
    </row>
    <row r="177" spans="2:10" ht="15" thickBot="1" x14ac:dyDescent="0.25">
      <c r="B177" s="15" t="s">
        <v>82</v>
      </c>
      <c r="C177" s="5">
        <v>8</v>
      </c>
      <c r="D177" s="5">
        <v>7</v>
      </c>
      <c r="E177" s="6">
        <f>IF(C177=0,"-",(D177-C177)/C177)</f>
        <v>-0.125</v>
      </c>
      <c r="H177" s="13"/>
    </row>
    <row r="178" spans="2:10" ht="15" thickBot="1" x14ac:dyDescent="0.25">
      <c r="B178" s="4" t="s">
        <v>44</v>
      </c>
      <c r="C178" s="5">
        <v>5</v>
      </c>
      <c r="D178" s="5">
        <v>4</v>
      </c>
      <c r="E178" s="6">
        <f t="shared" ref="E178:E184" si="26">IF(C178=0,"-",(D178-C178)/C178)</f>
        <v>-0.2</v>
      </c>
      <c r="H178" s="13"/>
    </row>
    <row r="179" spans="2:10" ht="15" thickBot="1" x14ac:dyDescent="0.25">
      <c r="B179" s="4" t="s">
        <v>48</v>
      </c>
      <c r="C179" s="5">
        <v>0</v>
      </c>
      <c r="D179" s="5">
        <v>2</v>
      </c>
      <c r="E179" s="6" t="str">
        <f t="shared" si="26"/>
        <v>-</v>
      </c>
      <c r="H179" s="13"/>
    </row>
    <row r="180" spans="2:10" ht="15" thickBot="1" x14ac:dyDescent="0.25">
      <c r="B180" s="4" t="s">
        <v>79</v>
      </c>
      <c r="C180" s="5">
        <v>3</v>
      </c>
      <c r="D180" s="5">
        <v>1</v>
      </c>
      <c r="E180" s="6">
        <f t="shared" si="26"/>
        <v>-0.66666666666666663</v>
      </c>
      <c r="H180" s="13"/>
    </row>
    <row r="181" spans="2:10" ht="15" thickBot="1" x14ac:dyDescent="0.25">
      <c r="B181" s="15" t="s">
        <v>80</v>
      </c>
      <c r="C181" s="5">
        <v>223</v>
      </c>
      <c r="D181" s="5">
        <v>160</v>
      </c>
      <c r="E181" s="6">
        <f t="shared" si="26"/>
        <v>-0.28251121076233182</v>
      </c>
      <c r="H181" s="13"/>
    </row>
    <row r="182" spans="2:10" ht="15" thickBot="1" x14ac:dyDescent="0.25">
      <c r="B182" s="4" t="s">
        <v>48</v>
      </c>
      <c r="C182" s="5">
        <v>214</v>
      </c>
      <c r="D182" s="5">
        <v>148</v>
      </c>
      <c r="E182" s="6">
        <f t="shared" si="26"/>
        <v>-0.30841121495327101</v>
      </c>
      <c r="H182" s="13"/>
    </row>
    <row r="183" spans="2:10" ht="15" thickBot="1" x14ac:dyDescent="0.25">
      <c r="B183" s="4" t="s">
        <v>71</v>
      </c>
      <c r="C183" s="5">
        <v>0</v>
      </c>
      <c r="D183" s="5">
        <v>0</v>
      </c>
      <c r="E183" s="6" t="str">
        <f t="shared" si="26"/>
        <v>-</v>
      </c>
      <c r="H183" s="13"/>
    </row>
    <row r="184" spans="2:10" ht="15" thickBot="1" x14ac:dyDescent="0.25">
      <c r="B184" s="4" t="s">
        <v>81</v>
      </c>
      <c r="C184" s="5">
        <v>9</v>
      </c>
      <c r="D184" s="5">
        <v>12</v>
      </c>
      <c r="E184" s="6">
        <f t="shared" si="26"/>
        <v>0.33333333333333331</v>
      </c>
      <c r="H184" s="13"/>
    </row>
    <row r="185" spans="2:10" x14ac:dyDescent="0.2">
      <c r="B185" s="9"/>
      <c r="C185" s="9"/>
      <c r="D185" s="9"/>
      <c r="E185" s="9"/>
      <c r="F185" s="9"/>
      <c r="G185" s="9"/>
      <c r="H185" s="9"/>
      <c r="I185" s="9"/>
      <c r="J185" s="9"/>
    </row>
    <row r="186" spans="2:10" x14ac:dyDescent="0.2">
      <c r="B186" s="9"/>
      <c r="C186" s="9"/>
      <c r="D186" s="9"/>
      <c r="E186" s="9"/>
      <c r="F186" s="9"/>
      <c r="G186" s="9"/>
      <c r="H186" s="9"/>
      <c r="I186" s="9"/>
      <c r="J186" s="9"/>
    </row>
    <row r="196" spans="2:5" ht="42.75" customHeight="1" thickBot="1" x14ac:dyDescent="0.25">
      <c r="C196" s="8">
        <v>2017</v>
      </c>
      <c r="D196" s="8">
        <v>2018</v>
      </c>
      <c r="E196" s="8" t="s">
        <v>27</v>
      </c>
    </row>
    <row r="197" spans="2:5" ht="15" thickBot="1" x14ac:dyDescent="0.25">
      <c r="B197" s="4" t="s">
        <v>83</v>
      </c>
      <c r="C197" s="5">
        <v>3</v>
      </c>
      <c r="D197" s="5">
        <v>9</v>
      </c>
      <c r="E197" s="6">
        <f t="shared" ref="E197:E200" si="27">IF(C197=0,"-",(D197-C197)/C197)</f>
        <v>2</v>
      </c>
    </row>
    <row r="198" spans="2:5" ht="15" thickBot="1" x14ac:dyDescent="0.25">
      <c r="B198" s="4" t="s">
        <v>84</v>
      </c>
      <c r="C198" s="5">
        <v>0</v>
      </c>
      <c r="D198" s="5">
        <v>1</v>
      </c>
      <c r="E198" s="6" t="str">
        <f t="shared" si="27"/>
        <v>-</v>
      </c>
    </row>
    <row r="199" spans="2:5" ht="15" thickBot="1" x14ac:dyDescent="0.25">
      <c r="B199" s="4" t="s">
        <v>85</v>
      </c>
      <c r="C199" s="5">
        <v>3</v>
      </c>
      <c r="D199" s="5">
        <v>10</v>
      </c>
      <c r="E199" s="6">
        <f t="shared" si="27"/>
        <v>2.3333333333333335</v>
      </c>
    </row>
    <row r="200" spans="2:5" ht="15" thickBot="1" x14ac:dyDescent="0.25">
      <c r="B200" s="4" t="s">
        <v>86</v>
      </c>
      <c r="C200" s="5">
        <v>0</v>
      </c>
      <c r="D200" s="5">
        <v>5</v>
      </c>
      <c r="E200" s="6" t="str">
        <f t="shared" si="27"/>
        <v>-</v>
      </c>
    </row>
    <row r="206" spans="2:5" ht="42.75" customHeight="1" thickBot="1" x14ac:dyDescent="0.25">
      <c r="C206" s="8">
        <v>2017</v>
      </c>
      <c r="D206" s="8">
        <v>2018</v>
      </c>
      <c r="E206" s="8" t="s">
        <v>27</v>
      </c>
    </row>
    <row r="207" spans="2:5" ht="20.100000000000001" customHeight="1" thickBot="1" x14ac:dyDescent="0.25">
      <c r="B207" s="16" t="s">
        <v>89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90</v>
      </c>
      <c r="C208" s="5">
        <v>3</v>
      </c>
      <c r="D208" s="5">
        <v>9</v>
      </c>
      <c r="E208" s="6">
        <f t="shared" si="28"/>
        <v>2</v>
      </c>
    </row>
    <row r="209" spans="2:5" ht="20.100000000000001" customHeight="1" thickBot="1" x14ac:dyDescent="0.25">
      <c r="B209" s="17" t="s">
        <v>87</v>
      </c>
      <c r="C209" s="5">
        <v>3</v>
      </c>
      <c r="D209" s="5">
        <v>8</v>
      </c>
      <c r="E209" s="6">
        <f t="shared" si="28"/>
        <v>1.6666666666666667</v>
      </c>
    </row>
    <row r="210" spans="2:5" ht="20.100000000000001" customHeight="1" thickBot="1" x14ac:dyDescent="0.25">
      <c r="B210" s="17" t="s">
        <v>88</v>
      </c>
      <c r="C210" s="5">
        <v>0</v>
      </c>
      <c r="D210" s="5">
        <v>1</v>
      </c>
      <c r="E210" s="6" t="str">
        <f t="shared" si="28"/>
        <v>-</v>
      </c>
    </row>
    <row r="211" spans="2:5" ht="20.100000000000001" customHeight="1" thickBot="1" x14ac:dyDescent="0.25">
      <c r="B211" s="17" t="s">
        <v>91</v>
      </c>
      <c r="C211" s="5"/>
      <c r="D211" s="5"/>
      <c r="E211" s="6"/>
    </row>
    <row r="212" spans="2:5" ht="20.100000000000001" customHeight="1" thickBot="1" x14ac:dyDescent="0.25">
      <c r="B212" s="17" t="s">
        <v>90</v>
      </c>
      <c r="C212" s="5">
        <v>0</v>
      </c>
      <c r="D212" s="5">
        <v>1</v>
      </c>
      <c r="E212" s="6" t="str">
        <f>IF(C212=0,"-",(D212-C212)/C212)</f>
        <v>-</v>
      </c>
    </row>
    <row r="213" spans="2:5" ht="15" thickBot="1" x14ac:dyDescent="0.25">
      <c r="B213" s="17" t="s">
        <v>87</v>
      </c>
      <c r="C213" s="5">
        <v>0</v>
      </c>
      <c r="D213" s="5">
        <v>1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88</v>
      </c>
      <c r="C214" s="5">
        <v>0</v>
      </c>
      <c r="D214" s="5">
        <v>0</v>
      </c>
      <c r="E214" s="6" t="str">
        <f t="shared" si="29"/>
        <v>-</v>
      </c>
    </row>
    <row r="220" spans="2:5" ht="42.75" customHeight="1" thickBot="1" x14ac:dyDescent="0.25">
      <c r="C220" s="8">
        <v>2017</v>
      </c>
      <c r="D220" s="8">
        <v>2018</v>
      </c>
      <c r="E220" s="8" t="s">
        <v>27</v>
      </c>
    </row>
    <row r="221" spans="2:5" ht="15" thickBot="1" x14ac:dyDescent="0.25">
      <c r="B221" s="16" t="s">
        <v>92</v>
      </c>
      <c r="C221" s="5">
        <v>4</v>
      </c>
      <c r="D221" s="5">
        <v>10</v>
      </c>
      <c r="E221" s="6">
        <f t="shared" ref="E221:E223" si="30">IF(C221=0,"-",(D221-C221)/C221)</f>
        <v>1.5</v>
      </c>
    </row>
    <row r="222" spans="2:5" ht="15" thickBot="1" x14ac:dyDescent="0.25">
      <c r="B222" s="16" t="s">
        <v>93</v>
      </c>
      <c r="C222" s="5">
        <v>5</v>
      </c>
      <c r="D222" s="5">
        <v>10</v>
      </c>
      <c r="E222" s="6">
        <f t="shared" si="30"/>
        <v>1</v>
      </c>
    </row>
    <row r="223" spans="2:5" ht="15" thickBot="1" x14ac:dyDescent="0.25">
      <c r="B223" s="16" t="s">
        <v>94</v>
      </c>
      <c r="C223" s="5">
        <v>0</v>
      </c>
      <c r="D223" s="5">
        <v>0</v>
      </c>
      <c r="E223" s="6" t="str">
        <f t="shared" si="30"/>
        <v>-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4:F124"/>
    <mergeCell ref="G124:J124"/>
    <mergeCell ref="K124:N124"/>
    <mergeCell ref="C139:F139"/>
    <mergeCell ref="G139:J139"/>
    <mergeCell ref="K139:N139"/>
  </mergeCells>
  <pageMargins left="0.70866141732283472" right="0.70866141732283472" top="0.74803149606299213" bottom="0.74803149606299213" header="0.31496062992125984" footer="0.31496062992125984"/>
  <pageSetup paperSize="9" scale="1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1" spans="2:5" ht="27" customHeight="1" x14ac:dyDescent="0.2">
      <c r="B11" s="21" t="str">
        <f>Portada!B9</f>
        <v>AÑO  2018</v>
      </c>
    </row>
    <row r="13" spans="2:5" ht="42.75" customHeight="1" thickBot="1" x14ac:dyDescent="0.25">
      <c r="C13" s="8">
        <v>2017</v>
      </c>
      <c r="D13" s="8">
        <v>2018</v>
      </c>
      <c r="E13" s="8" t="s">
        <v>27</v>
      </c>
    </row>
    <row r="14" spans="2:5" ht="20.100000000000001" customHeight="1" thickBot="1" x14ac:dyDescent="0.25">
      <c r="B14" s="4" t="s">
        <v>22</v>
      </c>
      <c r="C14" s="5">
        <v>5412</v>
      </c>
      <c r="D14" s="5">
        <v>5352</v>
      </c>
      <c r="E14" s="6">
        <f>IF(C14&gt;0,(D14-C14)/C14,"-")</f>
        <v>-1.1086474501108648E-2</v>
      </c>
    </row>
    <row r="15" spans="2:5" ht="20.100000000000001" customHeight="1" thickBot="1" x14ac:dyDescent="0.25">
      <c r="B15" s="4" t="s">
        <v>17</v>
      </c>
      <c r="C15" s="5">
        <v>5368</v>
      </c>
      <c r="D15" s="5">
        <v>5825</v>
      </c>
      <c r="E15" s="6">
        <f t="shared" ref="E15:E23" si="0">IF(C15&gt;0,(D15-C15)/C15,"-")</f>
        <v>8.5134128166915055E-2</v>
      </c>
    </row>
    <row r="16" spans="2:5" ht="20.100000000000001" customHeight="1" thickBot="1" x14ac:dyDescent="0.25">
      <c r="B16" s="4" t="s">
        <v>18</v>
      </c>
      <c r="C16" s="5">
        <v>3082</v>
      </c>
      <c r="D16" s="5">
        <v>3311</v>
      </c>
      <c r="E16" s="6">
        <f t="shared" si="0"/>
        <v>7.4302401038286822E-2</v>
      </c>
    </row>
    <row r="17" spans="2:5" ht="20.100000000000001" customHeight="1" thickBot="1" x14ac:dyDescent="0.25">
      <c r="B17" s="4" t="s">
        <v>19</v>
      </c>
      <c r="C17" s="5">
        <v>2286</v>
      </c>
      <c r="D17" s="5">
        <v>2514</v>
      </c>
      <c r="E17" s="6">
        <f t="shared" si="0"/>
        <v>9.9737532808398949E-2</v>
      </c>
    </row>
    <row r="18" spans="2:5" ht="20.100000000000001" customHeight="1" thickBot="1" x14ac:dyDescent="0.25">
      <c r="B18" s="4" t="s">
        <v>20</v>
      </c>
      <c r="C18" s="6">
        <f>C17/C15</f>
        <v>0.42585692995529062</v>
      </c>
      <c r="D18" s="6">
        <f>D17/D15</f>
        <v>0.43158798283261801</v>
      </c>
      <c r="E18" s="6">
        <f t="shared" si="0"/>
        <v>1.345769547046957E-2</v>
      </c>
    </row>
    <row r="19" spans="2:5" ht="30" customHeight="1" thickBot="1" x14ac:dyDescent="0.25">
      <c r="B19" s="4" t="s">
        <v>23</v>
      </c>
      <c r="C19" s="5">
        <v>446</v>
      </c>
      <c r="D19" s="5">
        <v>667</v>
      </c>
      <c r="E19" s="6">
        <f t="shared" si="0"/>
        <v>0.49551569506726456</v>
      </c>
    </row>
    <row r="20" spans="2:5" ht="20.100000000000001" customHeight="1" thickBot="1" x14ac:dyDescent="0.25">
      <c r="B20" s="4" t="s">
        <v>24</v>
      </c>
      <c r="C20" s="5">
        <v>289</v>
      </c>
      <c r="D20" s="5">
        <v>425</v>
      </c>
      <c r="E20" s="6">
        <f t="shared" si="0"/>
        <v>0.47058823529411764</v>
      </c>
    </row>
    <row r="21" spans="2:5" ht="20.100000000000001" customHeight="1" thickBot="1" x14ac:dyDescent="0.25">
      <c r="B21" s="4" t="s">
        <v>25</v>
      </c>
      <c r="C21" s="5">
        <v>157</v>
      </c>
      <c r="D21" s="5">
        <v>242</v>
      </c>
      <c r="E21" s="6">
        <f t="shared" si="0"/>
        <v>0.54140127388535031</v>
      </c>
    </row>
    <row r="22" spans="2:5" ht="20.100000000000001" customHeight="1" thickBot="1" x14ac:dyDescent="0.25">
      <c r="B22" s="4" t="s">
        <v>21</v>
      </c>
      <c r="C22" s="6">
        <f>C21/C19</f>
        <v>0.35201793721973096</v>
      </c>
      <c r="D22" s="6">
        <f t="shared" ref="D22" si="1">D21/D19</f>
        <v>0.36281859070464767</v>
      </c>
      <c r="E22" s="6">
        <f t="shared" si="0"/>
        <v>3.0682111173712438E-2</v>
      </c>
    </row>
    <row r="23" spans="2:5" ht="20.100000000000001" customHeight="1" thickBot="1" x14ac:dyDescent="0.25">
      <c r="B23" s="7" t="s">
        <v>26</v>
      </c>
      <c r="C23" s="6">
        <v>0.95673654455562007</v>
      </c>
      <c r="D23" s="6">
        <v>1.027146648327911</v>
      </c>
      <c r="E23" s="6">
        <f t="shared" si="0"/>
        <v>7.3594036072903088E-2</v>
      </c>
    </row>
    <row r="31" spans="2:5" ht="42.75" customHeight="1" thickBot="1" x14ac:dyDescent="0.25">
      <c r="C31" s="8">
        <v>2017</v>
      </c>
      <c r="D31" s="8">
        <v>2018</v>
      </c>
      <c r="E31" s="8" t="s">
        <v>27</v>
      </c>
    </row>
    <row r="32" spans="2:5" ht="20.100000000000001" customHeight="1" thickBot="1" x14ac:dyDescent="0.25">
      <c r="B32" s="4" t="s">
        <v>28</v>
      </c>
      <c r="C32" s="5">
        <v>906</v>
      </c>
      <c r="D32" s="5">
        <v>982</v>
      </c>
      <c r="E32" s="6">
        <f>IF(C32&gt;0,(D32-C32)/C32,"-")</f>
        <v>8.3885209713024281E-2</v>
      </c>
    </row>
    <row r="33" spans="2:5" ht="20.100000000000001" customHeight="1" thickBot="1" x14ac:dyDescent="0.25">
      <c r="B33" s="4" t="s">
        <v>30</v>
      </c>
      <c r="C33" s="5">
        <v>0</v>
      </c>
      <c r="D33" s="5">
        <v>0</v>
      </c>
      <c r="E33" s="6" t="str">
        <f t="shared" ref="E33:E35" si="2">IF(C33&gt;0,(D33-C33)/C33,"-")</f>
        <v>-</v>
      </c>
    </row>
    <row r="34" spans="2:5" ht="20.100000000000001" customHeight="1" thickBot="1" x14ac:dyDescent="0.25">
      <c r="B34" s="4" t="s">
        <v>29</v>
      </c>
      <c r="C34" s="5">
        <v>775</v>
      </c>
      <c r="D34" s="5">
        <v>832</v>
      </c>
      <c r="E34" s="6">
        <f t="shared" si="2"/>
        <v>7.3548387096774193E-2</v>
      </c>
    </row>
    <row r="35" spans="2:5" ht="20.100000000000001" customHeight="1" thickBot="1" x14ac:dyDescent="0.25">
      <c r="B35" s="4" t="s">
        <v>31</v>
      </c>
      <c r="C35" s="5">
        <v>131</v>
      </c>
      <c r="D35" s="5">
        <v>150</v>
      </c>
      <c r="E35" s="6">
        <f t="shared" si="2"/>
        <v>0.14503816793893129</v>
      </c>
    </row>
    <row r="41" spans="2:5" ht="42.75" customHeight="1" thickBot="1" x14ac:dyDescent="0.25">
      <c r="C41" s="8">
        <v>2017</v>
      </c>
      <c r="D41" s="8">
        <v>2018</v>
      </c>
      <c r="E41" s="8" t="s">
        <v>27</v>
      </c>
    </row>
    <row r="42" spans="2:5" ht="20.100000000000001" customHeight="1" thickBot="1" x14ac:dyDescent="0.25">
      <c r="B42" s="4" t="s">
        <v>34</v>
      </c>
      <c r="C42" s="5">
        <v>790</v>
      </c>
      <c r="D42" s="5">
        <v>871</v>
      </c>
      <c r="E42" s="6">
        <f>IF(C42&gt;0,(D42-C42)/C42,"-")</f>
        <v>0.10253164556962026</v>
      </c>
    </row>
    <row r="43" spans="2:5" ht="20.100000000000001" customHeight="1" thickBot="1" x14ac:dyDescent="0.25">
      <c r="B43" s="4" t="s">
        <v>35</v>
      </c>
      <c r="C43" s="5">
        <v>54</v>
      </c>
      <c r="D43" s="5">
        <v>52</v>
      </c>
      <c r="E43" s="6">
        <f t="shared" ref="E43:E49" si="3">IF(C43&gt;0,(D43-C43)/C43,"-")</f>
        <v>-3.7037037037037035E-2</v>
      </c>
    </row>
    <row r="44" spans="2:5" ht="20.100000000000001" customHeight="1" thickBot="1" x14ac:dyDescent="0.25">
      <c r="B44" s="4" t="s">
        <v>32</v>
      </c>
      <c r="C44" s="5">
        <v>234</v>
      </c>
      <c r="D44" s="5">
        <v>136</v>
      </c>
      <c r="E44" s="6">
        <f t="shared" si="3"/>
        <v>-0.41880341880341881</v>
      </c>
    </row>
    <row r="45" spans="2:5" ht="20.100000000000001" customHeight="1" thickBot="1" x14ac:dyDescent="0.25">
      <c r="B45" s="4" t="s">
        <v>33</v>
      </c>
      <c r="C45" s="5">
        <v>2278</v>
      </c>
      <c r="D45" s="5">
        <v>2498</v>
      </c>
      <c r="E45" s="6">
        <f t="shared" si="3"/>
        <v>9.6575943810359971E-2</v>
      </c>
    </row>
    <row r="46" spans="2:5" ht="20.100000000000001" customHeight="1" thickBot="1" x14ac:dyDescent="0.25">
      <c r="B46" s="4" t="s">
        <v>36</v>
      </c>
      <c r="C46" s="5">
        <v>784</v>
      </c>
      <c r="D46" s="5">
        <v>810</v>
      </c>
      <c r="E46" s="6">
        <f t="shared" si="3"/>
        <v>3.3163265306122451E-2</v>
      </c>
    </row>
    <row r="47" spans="2:5" ht="20.100000000000001" customHeight="1" thickBot="1" x14ac:dyDescent="0.25">
      <c r="B47" s="4" t="s">
        <v>68</v>
      </c>
      <c r="C47" s="5">
        <v>494</v>
      </c>
      <c r="D47" s="5">
        <v>668</v>
      </c>
      <c r="E47" s="6">
        <f t="shared" si="3"/>
        <v>0.35222672064777327</v>
      </c>
    </row>
    <row r="48" spans="2:5" ht="20.100000000000001" customHeight="1" collapsed="1" thickBot="1" x14ac:dyDescent="0.25">
      <c r="B48" s="4" t="s">
        <v>37</v>
      </c>
      <c r="C48" s="6">
        <f>C42/(C42+C43)</f>
        <v>0.93601895734597151</v>
      </c>
      <c r="D48" s="6">
        <f>D42/(D42+D43)</f>
        <v>0.94366197183098588</v>
      </c>
      <c r="E48" s="6">
        <f t="shared" si="3"/>
        <v>8.1654483865216763E-3</v>
      </c>
    </row>
    <row r="49" spans="2:5" ht="20.100000000000001" customHeight="1" thickBot="1" x14ac:dyDescent="0.25">
      <c r="B49" s="4" t="s">
        <v>38</v>
      </c>
      <c r="C49" s="6">
        <f>C45/(C44+C45)</f>
        <v>0.90684713375796178</v>
      </c>
      <c r="D49" s="6">
        <f t="shared" ref="D49" si="4">D45/(D44+D45)</f>
        <v>0.94836750189825358</v>
      </c>
      <c r="E49" s="6">
        <f t="shared" si="3"/>
        <v>4.578541034609878E-2</v>
      </c>
    </row>
    <row r="55" spans="2:5" ht="42.75" customHeight="1" thickBot="1" x14ac:dyDescent="0.25">
      <c r="C55" s="8">
        <v>2017</v>
      </c>
      <c r="D55" s="8">
        <v>2018</v>
      </c>
      <c r="E55" s="8" t="s">
        <v>27</v>
      </c>
    </row>
    <row r="56" spans="2:5" ht="20.100000000000001" customHeight="1" thickBot="1" x14ac:dyDescent="0.25">
      <c r="B56" s="4" t="s">
        <v>39</v>
      </c>
      <c r="C56" s="5">
        <v>844</v>
      </c>
      <c r="D56" s="5">
        <v>927</v>
      </c>
      <c r="E56" s="6">
        <f>IF(C56&gt;0,(D56-C56)/C56,"-")</f>
        <v>9.8341232227488154E-2</v>
      </c>
    </row>
    <row r="57" spans="2:5" ht="20.100000000000001" customHeight="1" thickBot="1" x14ac:dyDescent="0.25">
      <c r="B57" s="4" t="s">
        <v>42</v>
      </c>
      <c r="C57" s="5">
        <v>486</v>
      </c>
      <c r="D57" s="5">
        <v>526</v>
      </c>
      <c r="E57" s="6">
        <f t="shared" ref="E57:E61" si="5">IF(C57&gt;0,(D57-C57)/C57,"-")</f>
        <v>8.2304526748971193E-2</v>
      </c>
    </row>
    <row r="58" spans="2:5" ht="20.100000000000001" customHeight="1" thickBot="1" x14ac:dyDescent="0.25">
      <c r="B58" s="4" t="s">
        <v>43</v>
      </c>
      <c r="C58" s="5">
        <v>304</v>
      </c>
      <c r="D58" s="5">
        <v>343</v>
      </c>
      <c r="E58" s="6">
        <f t="shared" si="5"/>
        <v>0.12828947368421054</v>
      </c>
    </row>
    <row r="59" spans="2:5" ht="20.100000000000001" customHeight="1" collapsed="1" thickBot="1" x14ac:dyDescent="0.25">
      <c r="B59" s="4" t="s">
        <v>99</v>
      </c>
      <c r="C59" s="6">
        <f>(C57+C58)/C56</f>
        <v>0.93601895734597151</v>
      </c>
      <c r="D59" s="6">
        <f>(D57+D58)/D56</f>
        <v>0.93743257820927728</v>
      </c>
      <c r="E59" s="6">
        <f t="shared" si="5"/>
        <v>1.5102481121899562E-3</v>
      </c>
    </row>
    <row r="60" spans="2:5" ht="20.100000000000001" customHeight="1" thickBot="1" x14ac:dyDescent="0.25">
      <c r="B60" s="4" t="s">
        <v>40</v>
      </c>
      <c r="C60" s="6">
        <v>0.92045454545454541</v>
      </c>
      <c r="D60" s="6">
        <v>0.67696267696267698</v>
      </c>
      <c r="E60" s="6">
        <f t="shared" si="5"/>
        <v>-0.26453437564548671</v>
      </c>
    </row>
    <row r="61" spans="2:5" ht="20.100000000000001" customHeight="1" thickBot="1" x14ac:dyDescent="0.25">
      <c r="B61" s="4" t="s">
        <v>41</v>
      </c>
      <c r="C61" s="6">
        <v>0.96202531645569622</v>
      </c>
      <c r="D61" s="6">
        <v>0.93206521739130432</v>
      </c>
      <c r="E61" s="6">
        <f t="shared" si="5"/>
        <v>-3.1142734553775787E-2</v>
      </c>
    </row>
    <row r="62" spans="2:5" ht="15" thickBot="1" x14ac:dyDescent="0.25">
      <c r="E62" s="6"/>
    </row>
    <row r="67" spans="2:10" ht="42.75" customHeight="1" thickBot="1" x14ac:dyDescent="0.25">
      <c r="C67" s="8">
        <v>2017</v>
      </c>
      <c r="D67" s="8">
        <v>2018</v>
      </c>
      <c r="E67" s="8" t="s">
        <v>27</v>
      </c>
    </row>
    <row r="68" spans="2:10" ht="20.100000000000001" customHeight="1" thickBot="1" x14ac:dyDescent="0.25">
      <c r="B68" s="4" t="s">
        <v>45</v>
      </c>
      <c r="C68" s="5">
        <v>4824</v>
      </c>
      <c r="D68" s="5">
        <v>4887</v>
      </c>
      <c r="E68" s="6">
        <f>IF(C68&gt;0,(D68-C68)/C68,"-")</f>
        <v>1.3059701492537313E-2</v>
      </c>
    </row>
    <row r="69" spans="2:10" ht="20.100000000000001" customHeight="1" thickBot="1" x14ac:dyDescent="0.25">
      <c r="B69" s="4" t="s">
        <v>46</v>
      </c>
      <c r="C69" s="5">
        <v>1954</v>
      </c>
      <c r="D69" s="5">
        <v>2184</v>
      </c>
      <c r="E69" s="6">
        <f t="shared" ref="E69:E75" si="6">IF(C69&gt;0,(D69-C69)/C69,"-")</f>
        <v>0.11770726714431934</v>
      </c>
    </row>
    <row r="70" spans="2:10" ht="20.100000000000001" customHeight="1" thickBot="1" x14ac:dyDescent="0.25">
      <c r="B70" s="4" t="s">
        <v>44</v>
      </c>
      <c r="C70" s="5">
        <v>8</v>
      </c>
      <c r="D70" s="5">
        <v>7</v>
      </c>
      <c r="E70" s="6">
        <f t="shared" si="6"/>
        <v>-0.125</v>
      </c>
    </row>
    <row r="71" spans="2:10" ht="20.100000000000001" customHeight="1" thickBot="1" x14ac:dyDescent="0.25">
      <c r="B71" s="4" t="s">
        <v>47</v>
      </c>
      <c r="C71" s="5">
        <v>1830</v>
      </c>
      <c r="D71" s="5">
        <v>1631</v>
      </c>
      <c r="E71" s="6">
        <f t="shared" si="6"/>
        <v>-0.1087431693989071</v>
      </c>
    </row>
    <row r="72" spans="2:10" ht="20.100000000000001" customHeight="1" thickBot="1" x14ac:dyDescent="0.25">
      <c r="B72" s="4" t="s">
        <v>48</v>
      </c>
      <c r="C72" s="5">
        <v>831</v>
      </c>
      <c r="D72" s="5">
        <v>877</v>
      </c>
      <c r="E72" s="6">
        <f t="shared" si="6"/>
        <v>5.5354993983152828E-2</v>
      </c>
    </row>
    <row r="73" spans="2:10" ht="20.100000000000001" customHeight="1" thickBot="1" x14ac:dyDescent="0.25">
      <c r="B73" s="4" t="s">
        <v>49</v>
      </c>
      <c r="C73" s="5">
        <v>201</v>
      </c>
      <c r="D73" s="5">
        <v>186</v>
      </c>
      <c r="E73" s="6">
        <f t="shared" si="6"/>
        <v>-7.4626865671641784E-2</v>
      </c>
    </row>
    <row r="74" spans="2:10" ht="20.100000000000001" customHeight="1" thickBot="1" x14ac:dyDescent="0.25">
      <c r="B74" s="4" t="s">
        <v>50</v>
      </c>
      <c r="C74" s="5">
        <v>0</v>
      </c>
      <c r="D74" s="5">
        <v>0</v>
      </c>
      <c r="E74" s="6" t="str">
        <f t="shared" si="6"/>
        <v>-</v>
      </c>
    </row>
    <row r="75" spans="2:10" ht="20.100000000000001" customHeight="1" thickBot="1" x14ac:dyDescent="0.25">
      <c r="B75" s="4" t="s">
        <v>51</v>
      </c>
      <c r="C75" s="5">
        <v>0</v>
      </c>
      <c r="D75" s="5">
        <v>2</v>
      </c>
      <c r="E75" s="6" t="str">
        <f t="shared" si="6"/>
        <v>-</v>
      </c>
    </row>
    <row r="76" spans="2:10" x14ac:dyDescent="0.2">
      <c r="B76" s="9"/>
      <c r="C76" s="9"/>
      <c r="D76" s="9"/>
      <c r="E76" s="9"/>
      <c r="F76" s="9"/>
      <c r="G76" s="9"/>
      <c r="H76" s="9"/>
      <c r="I76" s="9"/>
      <c r="J76" s="9"/>
    </row>
    <row r="77" spans="2:10" x14ac:dyDescent="0.2">
      <c r="B77" s="9"/>
      <c r="C77" s="9"/>
      <c r="D77" s="9"/>
      <c r="E77" s="9"/>
      <c r="F77" s="9"/>
      <c r="G77" s="9"/>
      <c r="H77" s="9"/>
      <c r="I77" s="9"/>
      <c r="J77" s="9"/>
    </row>
    <row r="87" spans="2:5" ht="42.75" customHeight="1" thickBot="1" x14ac:dyDescent="0.25">
      <c r="C87" s="8">
        <v>2017</v>
      </c>
      <c r="D87" s="8">
        <v>2018</v>
      </c>
      <c r="E87" s="8" t="s">
        <v>27</v>
      </c>
    </row>
    <row r="88" spans="2:5" ht="29.25" thickBot="1" x14ac:dyDescent="0.25">
      <c r="B88" s="4" t="s">
        <v>52</v>
      </c>
      <c r="C88" s="5">
        <v>439</v>
      </c>
      <c r="D88" s="5">
        <v>401</v>
      </c>
      <c r="E88" s="6">
        <f>IF(C88&gt;0,(D88-C88)/C88,"-")</f>
        <v>-8.656036446469248E-2</v>
      </c>
    </row>
    <row r="89" spans="2:5" ht="29.25" thickBot="1" x14ac:dyDescent="0.25">
      <c r="B89" s="4" t="s">
        <v>53</v>
      </c>
      <c r="C89" s="5">
        <v>175</v>
      </c>
      <c r="D89" s="5">
        <v>158</v>
      </c>
      <c r="E89" s="6">
        <f t="shared" ref="E89:E91" si="7">IF(C89&gt;0,(D89-C89)/C89,"-")</f>
        <v>-9.7142857142857142E-2</v>
      </c>
    </row>
    <row r="90" spans="2:5" ht="29.25" customHeight="1" thickBot="1" x14ac:dyDescent="0.25">
      <c r="B90" s="4" t="s">
        <v>54</v>
      </c>
      <c r="C90" s="5">
        <v>262</v>
      </c>
      <c r="D90" s="5">
        <v>257</v>
      </c>
      <c r="E90" s="6">
        <f t="shared" si="7"/>
        <v>-1.9083969465648856E-2</v>
      </c>
    </row>
    <row r="91" spans="2:5" ht="29.25" customHeight="1" thickBot="1" x14ac:dyDescent="0.25">
      <c r="B91" s="4" t="s">
        <v>55</v>
      </c>
      <c r="C91" s="6">
        <f>(C88+C89)/(C88+C89+C90)</f>
        <v>0.70091324200913241</v>
      </c>
      <c r="D91" s="6">
        <f>(D88+D89)/(D88+D89+D90)</f>
        <v>0.68504901960784315</v>
      </c>
      <c r="E91" s="6">
        <f t="shared" si="7"/>
        <v>-2.2633646292393152E-2</v>
      </c>
    </row>
    <row r="97" spans="2:5" ht="42.75" customHeight="1" thickBot="1" x14ac:dyDescent="0.25">
      <c r="C97" s="8">
        <v>2017</v>
      </c>
      <c r="D97" s="8">
        <v>2018</v>
      </c>
      <c r="E97" s="8" t="s">
        <v>27</v>
      </c>
    </row>
    <row r="98" spans="2:5" ht="20.100000000000001" customHeight="1" thickBot="1" x14ac:dyDescent="0.25">
      <c r="B98" s="4" t="s">
        <v>39</v>
      </c>
      <c r="C98" s="5">
        <v>878</v>
      </c>
      <c r="D98" s="5">
        <v>818</v>
      </c>
      <c r="E98" s="6">
        <f>IF(C98&gt;0,(D98-C98)/C98,"-")</f>
        <v>-6.8337129840546698E-2</v>
      </c>
    </row>
    <row r="99" spans="2:5" ht="20.100000000000001" customHeight="1" thickBot="1" x14ac:dyDescent="0.25">
      <c r="B99" s="4" t="s">
        <v>42</v>
      </c>
      <c r="C99" s="5">
        <v>420</v>
      </c>
      <c r="D99" s="5">
        <v>353</v>
      </c>
      <c r="E99" s="6">
        <f t="shared" ref="E99:E103" si="8">IF(C99&gt;0,(D99-C99)/C99,"-")</f>
        <v>-0.15952380952380951</v>
      </c>
    </row>
    <row r="100" spans="2:5" ht="20.100000000000001" customHeight="1" thickBot="1" x14ac:dyDescent="0.25">
      <c r="B100" s="4" t="s">
        <v>43</v>
      </c>
      <c r="C100" s="5">
        <v>195</v>
      </c>
      <c r="D100" s="5">
        <v>208</v>
      </c>
      <c r="E100" s="6">
        <f t="shared" si="8"/>
        <v>6.6666666666666666E-2</v>
      </c>
    </row>
    <row r="101" spans="2:5" ht="20.100000000000001" customHeight="1" thickBot="1" x14ac:dyDescent="0.25">
      <c r="B101" s="4" t="s">
        <v>99</v>
      </c>
      <c r="C101" s="6">
        <f>(C99+C100)/C98</f>
        <v>0.70045558086560367</v>
      </c>
      <c r="D101" s="6">
        <f>(D99+D100)/D98</f>
        <v>0.68581907090464544</v>
      </c>
      <c r="E101" s="6">
        <f t="shared" si="8"/>
        <v>-2.0895700399546861E-2</v>
      </c>
    </row>
    <row r="102" spans="2:5" ht="20.100000000000001" customHeight="1" thickBot="1" x14ac:dyDescent="0.25">
      <c r="B102" s="4" t="s">
        <v>40</v>
      </c>
      <c r="C102" s="6">
        <v>0.71065989847715738</v>
      </c>
      <c r="D102" s="6">
        <v>0.67110266159695819</v>
      </c>
      <c r="E102" s="6">
        <f t="shared" si="8"/>
        <v>-5.5662683324280281E-2</v>
      </c>
    </row>
    <row r="103" spans="2:5" ht="20.100000000000001" customHeight="1" thickBot="1" x14ac:dyDescent="0.25">
      <c r="B103" s="4" t="s">
        <v>41</v>
      </c>
      <c r="C103" s="6">
        <v>0.67944250871080136</v>
      </c>
      <c r="D103" s="6">
        <v>0.71232876712328763</v>
      </c>
      <c r="E103" s="6">
        <f t="shared" si="8"/>
        <v>4.8401826484018251E-2</v>
      </c>
    </row>
    <row r="109" spans="2:5" ht="42.75" customHeight="1" thickBot="1" x14ac:dyDescent="0.25">
      <c r="C109" s="8">
        <v>2017</v>
      </c>
      <c r="D109" s="8">
        <v>2018</v>
      </c>
      <c r="E109" s="8" t="s">
        <v>27</v>
      </c>
    </row>
    <row r="110" spans="2:5" ht="15" thickBot="1" x14ac:dyDescent="0.25">
      <c r="B110" s="4" t="s">
        <v>56</v>
      </c>
      <c r="C110" s="5">
        <v>936</v>
      </c>
      <c r="D110" s="5">
        <v>760</v>
      </c>
      <c r="E110" s="6">
        <f>IF(C110&gt;0,(D110-C110)/C110,"-")</f>
        <v>-0.18803418803418803</v>
      </c>
    </row>
    <row r="111" spans="2:5" ht="15" thickBot="1" x14ac:dyDescent="0.25">
      <c r="B111" s="4" t="s">
        <v>57</v>
      </c>
      <c r="C111" s="5">
        <v>689</v>
      </c>
      <c r="D111" s="5">
        <v>515</v>
      </c>
      <c r="E111" s="6">
        <f t="shared" ref="E111:E112" si="9">IF(C111&gt;0,(D111-C111)/C111,"-")</f>
        <v>-0.2525399129172714</v>
      </c>
    </row>
    <row r="112" spans="2:5" ht="15" thickBot="1" x14ac:dyDescent="0.25">
      <c r="B112" s="4" t="s">
        <v>58</v>
      </c>
      <c r="C112" s="5">
        <v>247</v>
      </c>
      <c r="D112" s="5">
        <v>245</v>
      </c>
      <c r="E112" s="6">
        <f t="shared" si="9"/>
        <v>-8.0971659919028341E-3</v>
      </c>
    </row>
    <row r="113" spans="2:14" x14ac:dyDescent="0.2">
      <c r="B113" s="9"/>
      <c r="C113" s="9"/>
      <c r="D113" s="9"/>
      <c r="E113" s="9"/>
      <c r="F113" s="9"/>
      <c r="G113" s="9"/>
      <c r="H113" s="9"/>
      <c r="I113" s="9"/>
      <c r="J113" s="9"/>
    </row>
    <row r="114" spans="2:14" x14ac:dyDescent="0.2">
      <c r="B114" s="9"/>
      <c r="C114" s="9"/>
      <c r="D114" s="9"/>
      <c r="E114" s="9"/>
      <c r="F114" s="9"/>
      <c r="G114" s="9"/>
      <c r="H114" s="9"/>
      <c r="I114" s="9"/>
      <c r="J114" s="9"/>
    </row>
    <row r="124" spans="2:14" ht="26.25" customHeight="1" x14ac:dyDescent="0.2">
      <c r="C124" s="26">
        <v>2017</v>
      </c>
      <c r="D124" s="26"/>
      <c r="E124" s="26"/>
      <c r="F124" s="27"/>
      <c r="G124" s="28">
        <v>2018</v>
      </c>
      <c r="H124" s="26"/>
      <c r="I124" s="26"/>
      <c r="J124" s="27"/>
      <c r="K124" s="29" t="s">
        <v>59</v>
      </c>
      <c r="L124" s="30"/>
      <c r="M124" s="30"/>
      <c r="N124" s="30"/>
    </row>
    <row r="125" spans="2:14" ht="29.25" customHeight="1" thickBot="1" x14ac:dyDescent="0.25">
      <c r="C125" s="11" t="s">
        <v>60</v>
      </c>
      <c r="D125" s="12" t="s">
        <v>61</v>
      </c>
      <c r="E125" s="12" t="s">
        <v>62</v>
      </c>
      <c r="F125" s="12" t="s">
        <v>63</v>
      </c>
      <c r="G125" s="11" t="s">
        <v>60</v>
      </c>
      <c r="H125" s="12" t="s">
        <v>61</v>
      </c>
      <c r="I125" s="12" t="s">
        <v>62</v>
      </c>
      <c r="J125" s="12" t="s">
        <v>63</v>
      </c>
      <c r="K125" s="11" t="s">
        <v>60</v>
      </c>
      <c r="L125" s="12" t="s">
        <v>61</v>
      </c>
      <c r="M125" s="12" t="s">
        <v>62</v>
      </c>
      <c r="N125" s="12" t="s">
        <v>63</v>
      </c>
    </row>
    <row r="126" spans="2:14" ht="15" thickBot="1" x14ac:dyDescent="0.25">
      <c r="B126" s="4" t="s">
        <v>64</v>
      </c>
      <c r="C126" s="10">
        <v>3</v>
      </c>
      <c r="D126" s="10">
        <v>2</v>
      </c>
      <c r="E126" s="10">
        <v>1</v>
      </c>
      <c r="F126" s="10">
        <v>6</v>
      </c>
      <c r="G126" s="10">
        <v>1</v>
      </c>
      <c r="H126" s="10">
        <v>1</v>
      </c>
      <c r="I126" s="10">
        <v>1</v>
      </c>
      <c r="J126" s="10">
        <v>3</v>
      </c>
      <c r="K126" s="6">
        <f>IF(C126=0,"-",(G126-C126)/C126)</f>
        <v>-0.66666666666666663</v>
      </c>
      <c r="L126" s="6">
        <f t="shared" ref="L126:N131" si="10">IF(D126=0,"-",(H126-D126)/D126)</f>
        <v>-0.5</v>
      </c>
      <c r="M126" s="6">
        <f t="shared" si="10"/>
        <v>0</v>
      </c>
      <c r="N126" s="6">
        <f t="shared" si="10"/>
        <v>-0.5</v>
      </c>
    </row>
    <row r="127" spans="2:14" ht="15" thickBot="1" x14ac:dyDescent="0.25">
      <c r="B127" s="4" t="s">
        <v>65</v>
      </c>
      <c r="C127" s="10">
        <v>0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6" t="str">
        <f t="shared" ref="K127:K131" si="11">IF(C127=0,"-",(G127-C127)/C127)</f>
        <v>-</v>
      </c>
      <c r="L127" s="6" t="str">
        <f t="shared" si="10"/>
        <v>-</v>
      </c>
      <c r="M127" s="6" t="str">
        <f t="shared" si="10"/>
        <v>-</v>
      </c>
      <c r="N127" s="6" t="str">
        <f t="shared" si="10"/>
        <v>-</v>
      </c>
    </row>
    <row r="128" spans="2:14" ht="15" thickBot="1" x14ac:dyDescent="0.25">
      <c r="B128" s="4" t="s">
        <v>66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6" t="str">
        <f t="shared" si="11"/>
        <v>-</v>
      </c>
      <c r="L128" s="6" t="str">
        <f t="shared" si="10"/>
        <v>-</v>
      </c>
      <c r="M128" s="6" t="str">
        <f t="shared" si="10"/>
        <v>-</v>
      </c>
      <c r="N128" s="6" t="str">
        <f t="shared" si="10"/>
        <v>-</v>
      </c>
    </row>
    <row r="129" spans="2:14" ht="15" thickBot="1" x14ac:dyDescent="0.25">
      <c r="B129" s="7" t="s">
        <v>67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6" t="str">
        <f t="shared" si="11"/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68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4" t="s">
        <v>69</v>
      </c>
      <c r="C131" s="10">
        <v>3</v>
      </c>
      <c r="D131" s="10">
        <v>2</v>
      </c>
      <c r="E131" s="10">
        <v>1</v>
      </c>
      <c r="F131" s="10">
        <v>6</v>
      </c>
      <c r="G131" s="10">
        <v>1</v>
      </c>
      <c r="H131" s="10">
        <v>1</v>
      </c>
      <c r="I131" s="10">
        <v>1</v>
      </c>
      <c r="J131" s="10">
        <v>3</v>
      </c>
      <c r="K131" s="6">
        <f t="shared" si="11"/>
        <v>-0.66666666666666663</v>
      </c>
      <c r="L131" s="6">
        <f t="shared" si="10"/>
        <v>-0.5</v>
      </c>
      <c r="M131" s="6">
        <f t="shared" si="10"/>
        <v>0</v>
      </c>
      <c r="N131" s="6">
        <f t="shared" si="10"/>
        <v>-0.5</v>
      </c>
    </row>
    <row r="132" spans="2:14" ht="15" thickBot="1" x14ac:dyDescent="0.25">
      <c r="B132" s="4" t="s">
        <v>37</v>
      </c>
      <c r="C132" s="6">
        <f>IF(C126=0,"-",C126/(C126+C127))</f>
        <v>1</v>
      </c>
      <c r="D132" s="6">
        <f>IF(D126=0,"-",D126/(D126+D127))</f>
        <v>1</v>
      </c>
      <c r="E132" s="6">
        <f t="shared" ref="E132:J132" si="12">IF(E126=0,"-",E126/(E126+E127))</f>
        <v>1</v>
      </c>
      <c r="F132" s="6">
        <f t="shared" si="12"/>
        <v>1</v>
      </c>
      <c r="G132" s="6">
        <f t="shared" si="12"/>
        <v>1</v>
      </c>
      <c r="H132" s="6">
        <f t="shared" si="12"/>
        <v>1</v>
      </c>
      <c r="I132" s="6">
        <f t="shared" si="12"/>
        <v>1</v>
      </c>
      <c r="J132" s="6">
        <f t="shared" si="12"/>
        <v>1</v>
      </c>
      <c r="K132" s="6">
        <f>IF(OR(C132="-",G132="-"),"-",(G132-C132)/C132)</f>
        <v>0</v>
      </c>
      <c r="L132" s="6">
        <f t="shared" ref="L132:N133" si="13">IF(OR(D132="-",H132="-"),"-",(H132-D132)/D132)</f>
        <v>0</v>
      </c>
      <c r="M132" s="6">
        <f t="shared" si="13"/>
        <v>0</v>
      </c>
      <c r="N132" s="6">
        <f t="shared" si="13"/>
        <v>0</v>
      </c>
    </row>
    <row r="133" spans="2:14" ht="15" thickBot="1" x14ac:dyDescent="0.25">
      <c r="B133" s="4" t="s">
        <v>38</v>
      </c>
      <c r="C133" s="6" t="str">
        <f>IF(C129=0,"-",C129/(C128+C129))</f>
        <v>-</v>
      </c>
      <c r="D133" s="6" t="str">
        <f t="shared" ref="D133:J133" si="14">IF(D129=0,"-",D129/(D128+D129))</f>
        <v>-</v>
      </c>
      <c r="E133" s="6" t="str">
        <f t="shared" si="14"/>
        <v>-</v>
      </c>
      <c r="F133" s="6" t="str">
        <f t="shared" si="14"/>
        <v>-</v>
      </c>
      <c r="G133" s="6" t="str">
        <f t="shared" si="14"/>
        <v>-</v>
      </c>
      <c r="H133" s="6" t="str">
        <f t="shared" si="14"/>
        <v>-</v>
      </c>
      <c r="I133" s="6" t="str">
        <f t="shared" si="14"/>
        <v>-</v>
      </c>
      <c r="J133" s="6" t="str">
        <f t="shared" si="14"/>
        <v>-</v>
      </c>
      <c r="K133" s="6" t="str">
        <f>IF(OR(C133="-",G133="-"),"-",(G133-C133)/C133)</f>
        <v>-</v>
      </c>
      <c r="L133" s="6" t="str">
        <f t="shared" si="13"/>
        <v>-</v>
      </c>
      <c r="M133" s="6" t="str">
        <f t="shared" si="13"/>
        <v>-</v>
      </c>
      <c r="N133" s="6" t="str">
        <f t="shared" si="13"/>
        <v>-</v>
      </c>
    </row>
    <row r="134" spans="2:14" x14ac:dyDescent="0.2">
      <c r="C134" s="13"/>
    </row>
    <row r="135" spans="2:14" x14ac:dyDescent="0.2">
      <c r="C135" s="13"/>
      <c r="M135" s="14"/>
    </row>
    <row r="136" spans="2:14" x14ac:dyDescent="0.2">
      <c r="C136" s="13"/>
    </row>
    <row r="139" spans="2:14" ht="29.25" customHeight="1" x14ac:dyDescent="0.2">
      <c r="C139" s="26">
        <v>2017</v>
      </c>
      <c r="D139" s="26"/>
      <c r="E139" s="26"/>
      <c r="F139" s="27"/>
      <c r="G139" s="28">
        <v>2018</v>
      </c>
      <c r="H139" s="26"/>
      <c r="I139" s="26"/>
      <c r="J139" s="27"/>
      <c r="K139" s="29" t="s">
        <v>59</v>
      </c>
      <c r="L139" s="30"/>
      <c r="M139" s="30"/>
      <c r="N139" s="30"/>
    </row>
    <row r="140" spans="2:14" ht="57.75" customHeight="1" thickBot="1" x14ac:dyDescent="0.25">
      <c r="C140" s="12" t="s">
        <v>61</v>
      </c>
      <c r="D140" s="12" t="s">
        <v>71</v>
      </c>
      <c r="E140" s="12" t="s">
        <v>70</v>
      </c>
      <c r="F140" s="12" t="s">
        <v>63</v>
      </c>
      <c r="G140" s="12" t="s">
        <v>61</v>
      </c>
      <c r="H140" s="12" t="s">
        <v>71</v>
      </c>
      <c r="I140" s="12" t="s">
        <v>70</v>
      </c>
      <c r="J140" s="12" t="s">
        <v>63</v>
      </c>
      <c r="K140" s="12" t="s">
        <v>61</v>
      </c>
      <c r="L140" s="12" t="s">
        <v>71</v>
      </c>
      <c r="M140" s="12" t="s">
        <v>70</v>
      </c>
      <c r="N140" s="12" t="s">
        <v>63</v>
      </c>
    </row>
    <row r="141" spans="2:14" ht="15" thickBot="1" x14ac:dyDescent="0.25">
      <c r="B141" s="4" t="s">
        <v>72</v>
      </c>
      <c r="C141" s="10">
        <v>9</v>
      </c>
      <c r="D141" s="10">
        <v>0</v>
      </c>
      <c r="E141" s="10">
        <v>0</v>
      </c>
      <c r="F141" s="10">
        <v>9</v>
      </c>
      <c r="G141" s="10">
        <v>20</v>
      </c>
      <c r="H141" s="10">
        <v>0</v>
      </c>
      <c r="I141" s="10">
        <v>0</v>
      </c>
      <c r="J141" s="10">
        <v>20</v>
      </c>
      <c r="K141" s="6">
        <f>IF(C141=0,"-",(G141-C141)/C141)</f>
        <v>1.2222222222222223</v>
      </c>
      <c r="L141" s="6" t="str">
        <f t="shared" ref="L141:N145" si="15">IF(D141=0,"-",(H141-D141)/D141)</f>
        <v>-</v>
      </c>
      <c r="M141" s="6" t="str">
        <f t="shared" si="15"/>
        <v>-</v>
      </c>
      <c r="N141" s="6">
        <f t="shared" si="15"/>
        <v>1.2222222222222223</v>
      </c>
    </row>
    <row r="142" spans="2:14" ht="15" thickBot="1" x14ac:dyDescent="0.25">
      <c r="B142" s="4" t="s">
        <v>73</v>
      </c>
      <c r="C142" s="10">
        <v>2</v>
      </c>
      <c r="D142" s="10">
        <v>0</v>
      </c>
      <c r="E142" s="10">
        <v>1</v>
      </c>
      <c r="F142" s="10">
        <v>3</v>
      </c>
      <c r="G142" s="10">
        <v>1</v>
      </c>
      <c r="H142" s="10">
        <v>0</v>
      </c>
      <c r="I142" s="10">
        <v>1</v>
      </c>
      <c r="J142" s="10">
        <v>2</v>
      </c>
      <c r="K142" s="6">
        <f t="shared" ref="K142:K145" si="16">IF(C142=0,"-",(G142-C142)/C142)</f>
        <v>-0.5</v>
      </c>
      <c r="L142" s="6" t="str">
        <f t="shared" si="15"/>
        <v>-</v>
      </c>
      <c r="M142" s="6">
        <f t="shared" si="15"/>
        <v>0</v>
      </c>
      <c r="N142" s="6">
        <f t="shared" si="15"/>
        <v>-0.33333333333333331</v>
      </c>
    </row>
    <row r="143" spans="2:14" ht="15" thickBot="1" x14ac:dyDescent="0.25">
      <c r="B143" s="4" t="s">
        <v>74</v>
      </c>
      <c r="C143" s="10">
        <v>23</v>
      </c>
      <c r="D143" s="10">
        <v>0</v>
      </c>
      <c r="E143" s="10">
        <v>7</v>
      </c>
      <c r="F143" s="10">
        <v>30</v>
      </c>
      <c r="G143" s="10">
        <v>41</v>
      </c>
      <c r="H143" s="10">
        <v>0</v>
      </c>
      <c r="I143" s="10">
        <v>7</v>
      </c>
      <c r="J143" s="10">
        <v>48</v>
      </c>
      <c r="K143" s="6">
        <f t="shared" si="16"/>
        <v>0.78260869565217395</v>
      </c>
      <c r="L143" s="6" t="str">
        <f t="shared" si="15"/>
        <v>-</v>
      </c>
      <c r="M143" s="6">
        <f t="shared" si="15"/>
        <v>0</v>
      </c>
      <c r="N143" s="6">
        <f t="shared" si="15"/>
        <v>0.6</v>
      </c>
    </row>
    <row r="144" spans="2:14" ht="15" thickBot="1" x14ac:dyDescent="0.25">
      <c r="B144" s="4" t="s">
        <v>75</v>
      </c>
      <c r="C144" s="10">
        <v>6</v>
      </c>
      <c r="D144" s="10">
        <v>0</v>
      </c>
      <c r="E144" s="10">
        <v>0</v>
      </c>
      <c r="F144" s="10">
        <v>6</v>
      </c>
      <c r="G144" s="10">
        <v>5</v>
      </c>
      <c r="H144" s="10">
        <v>0</v>
      </c>
      <c r="I144" s="10">
        <v>1</v>
      </c>
      <c r="J144" s="10">
        <v>6</v>
      </c>
      <c r="K144" s="6">
        <f t="shared" si="16"/>
        <v>-0.16666666666666666</v>
      </c>
      <c r="L144" s="6" t="str">
        <f t="shared" si="15"/>
        <v>-</v>
      </c>
      <c r="M144" s="6" t="str">
        <f t="shared" si="15"/>
        <v>-</v>
      </c>
      <c r="N144" s="6">
        <f t="shared" si="15"/>
        <v>0</v>
      </c>
    </row>
    <row r="145" spans="2:14" ht="15" thickBot="1" x14ac:dyDescent="0.25">
      <c r="B145" s="4" t="s">
        <v>76</v>
      </c>
      <c r="C145" s="10">
        <v>0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6" t="str">
        <f t="shared" si="16"/>
        <v>-</v>
      </c>
      <c r="L145" s="6" t="str">
        <f t="shared" si="15"/>
        <v>-</v>
      </c>
      <c r="M145" s="6" t="str">
        <f t="shared" si="15"/>
        <v>-</v>
      </c>
      <c r="N145" s="6" t="str">
        <f t="shared" si="15"/>
        <v>-</v>
      </c>
    </row>
    <row r="146" spans="2:14" ht="15" thickBot="1" x14ac:dyDescent="0.25">
      <c r="B146" s="7" t="s">
        <v>69</v>
      </c>
      <c r="C146" s="10">
        <v>40</v>
      </c>
      <c r="D146" s="10">
        <v>0</v>
      </c>
      <c r="E146" s="10">
        <v>8</v>
      </c>
      <c r="F146" s="10">
        <v>48</v>
      </c>
      <c r="G146" s="10">
        <v>67</v>
      </c>
      <c r="H146" s="10">
        <v>0</v>
      </c>
      <c r="I146" s="10">
        <v>9</v>
      </c>
      <c r="J146" s="10">
        <v>76</v>
      </c>
      <c r="K146" s="6">
        <f t="shared" ref="K146" si="17">IF(C146=0,"-",(G146-C146)/C146)</f>
        <v>0.67500000000000004</v>
      </c>
      <c r="L146" s="6" t="str">
        <f t="shared" ref="L146" si="18">IF(D146=0,"-",(H146-D146)/D146)</f>
        <v>-</v>
      </c>
      <c r="M146" s="6">
        <f t="shared" ref="M146" si="19">IF(E146=0,"-",(I146-E146)/E146)</f>
        <v>0.125</v>
      </c>
      <c r="N146" s="6">
        <f t="shared" ref="N146" si="20">IF(F146=0,"-",(J146-F146)/F146)</f>
        <v>0.58333333333333337</v>
      </c>
    </row>
    <row r="147" spans="2:14" ht="29.25" thickBot="1" x14ac:dyDescent="0.25">
      <c r="B147" s="7" t="s">
        <v>77</v>
      </c>
      <c r="C147" s="6">
        <f t="shared" ref="C147:J148" si="21">IF(C141=0,"-",(C141/(C141+C143)))</f>
        <v>0.28125</v>
      </c>
      <c r="D147" s="6" t="str">
        <f t="shared" si="21"/>
        <v>-</v>
      </c>
      <c r="E147" s="6" t="str">
        <f t="shared" si="21"/>
        <v>-</v>
      </c>
      <c r="F147" s="6">
        <f t="shared" si="21"/>
        <v>0.23076923076923078</v>
      </c>
      <c r="G147" s="6">
        <f t="shared" si="21"/>
        <v>0.32786885245901637</v>
      </c>
      <c r="H147" s="6" t="str">
        <f t="shared" si="21"/>
        <v>-</v>
      </c>
      <c r="I147" s="6" t="str">
        <f t="shared" si="21"/>
        <v>-</v>
      </c>
      <c r="J147" s="6">
        <f t="shared" si="21"/>
        <v>0.29411764705882354</v>
      </c>
      <c r="K147" s="6">
        <f>IF(OR(C147="-",G147="-"),"-",(G147-C147)/C147)</f>
        <v>0.16575591985428043</v>
      </c>
      <c r="L147" s="6" t="str">
        <f t="shared" ref="L147:N148" si="22">IF(OR(D147="-",H147="-"),"-",(H147-D147)/D147)</f>
        <v>-</v>
      </c>
      <c r="M147" s="6" t="str">
        <f t="shared" si="22"/>
        <v>-</v>
      </c>
      <c r="N147" s="6">
        <f t="shared" si="22"/>
        <v>0.2745098039215686</v>
      </c>
    </row>
    <row r="148" spans="2:14" ht="29.25" thickBot="1" x14ac:dyDescent="0.25">
      <c r="B148" s="7" t="s">
        <v>78</v>
      </c>
      <c r="C148" s="6">
        <f t="shared" si="21"/>
        <v>0.25</v>
      </c>
      <c r="D148" s="6" t="str">
        <f t="shared" si="21"/>
        <v>-</v>
      </c>
      <c r="E148" s="6">
        <f t="shared" si="21"/>
        <v>1</v>
      </c>
      <c r="F148" s="6">
        <f t="shared" si="21"/>
        <v>0.33333333333333331</v>
      </c>
      <c r="G148" s="6">
        <f t="shared" si="21"/>
        <v>0.16666666666666666</v>
      </c>
      <c r="H148" s="6" t="str">
        <f t="shared" si="21"/>
        <v>-</v>
      </c>
      <c r="I148" s="6">
        <f t="shared" si="21"/>
        <v>0.5</v>
      </c>
      <c r="J148" s="6">
        <f t="shared" si="21"/>
        <v>0.25</v>
      </c>
      <c r="K148" s="6">
        <f>IF(OR(C148="-",G148="-"),"-",(G148-C148)/C148)</f>
        <v>-0.33333333333333337</v>
      </c>
      <c r="L148" s="6" t="str">
        <f t="shared" si="22"/>
        <v>-</v>
      </c>
      <c r="M148" s="6">
        <f t="shared" si="22"/>
        <v>-0.5</v>
      </c>
      <c r="N148" s="6">
        <f t="shared" si="22"/>
        <v>-0.24999999999999994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2" spans="2:14" ht="14.25" x14ac:dyDescent="0.2">
      <c r="B152" s="7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</row>
    <row r="153" spans="2:14" ht="14.25" x14ac:dyDescent="0.2">
      <c r="B153" s="7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</row>
    <row r="154" spans="2:14" ht="29.25" customHeight="1" thickBot="1" x14ac:dyDescent="0.25">
      <c r="B154" s="7"/>
      <c r="C154" s="8">
        <v>2017</v>
      </c>
      <c r="D154" s="8">
        <v>2018</v>
      </c>
      <c r="E154" s="19" t="s">
        <v>59</v>
      </c>
    </row>
    <row r="155" spans="2:14" ht="15" thickBot="1" x14ac:dyDescent="0.25">
      <c r="B155" s="4" t="s">
        <v>95</v>
      </c>
      <c r="C155" s="20">
        <v>35</v>
      </c>
      <c r="D155" s="20">
        <v>54</v>
      </c>
      <c r="E155" s="18">
        <f>IF(C155=0,"-",(D155-C155)/C155)</f>
        <v>0.54285714285714282</v>
      </c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15" thickBot="1" x14ac:dyDescent="0.25">
      <c r="B156" s="4" t="s">
        <v>96</v>
      </c>
      <c r="C156" s="20">
        <v>3</v>
      </c>
      <c r="D156" s="20">
        <v>8</v>
      </c>
      <c r="E156" s="18">
        <f t="shared" ref="E156:E157" si="23">IF(C156=0,"-",(D156-C156)/C156)</f>
        <v>1.6666666666666667</v>
      </c>
      <c r="F156" s="18"/>
      <c r="G156" s="18"/>
      <c r="H156" s="18"/>
      <c r="I156" s="18"/>
      <c r="J156" s="18"/>
      <c r="K156" s="18"/>
      <c r="L156" s="18"/>
      <c r="M156" s="18"/>
      <c r="N156" s="18"/>
    </row>
    <row r="157" spans="2:14" ht="15" thickBot="1" x14ac:dyDescent="0.25">
      <c r="B157" s="4" t="s">
        <v>97</v>
      </c>
      <c r="C157" s="20">
        <v>0</v>
      </c>
      <c r="D157" s="20">
        <v>1</v>
      </c>
      <c r="E157" s="18" t="str">
        <f t="shared" si="23"/>
        <v>-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98</v>
      </c>
      <c r="C158" s="18">
        <f>IF(C155=0,"-",C155/(C155+C156+C157))</f>
        <v>0.92105263157894735</v>
      </c>
      <c r="D158" s="18">
        <f>IF(D155=0,"-",D155/(D155+D156+D157))</f>
        <v>0.8571428571428571</v>
      </c>
      <c r="E158" s="18">
        <f>IF(OR(C158="-",D158="-"),"-",(D158-C158)/C158)</f>
        <v>-6.9387755102040843E-2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4.25" x14ac:dyDescent="0.2">
      <c r="B159" s="7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4.25" x14ac:dyDescent="0.2">
      <c r="B160" s="7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</row>
    <row r="164" spans="2:5" ht="42.75" customHeight="1" thickBot="1" x14ac:dyDescent="0.25">
      <c r="C164" s="8">
        <v>2017</v>
      </c>
      <c r="D164" s="8">
        <v>2018</v>
      </c>
      <c r="E164" s="8" t="s">
        <v>27</v>
      </c>
    </row>
    <row r="165" spans="2:5" ht="20.100000000000001" customHeight="1" thickBot="1" x14ac:dyDescent="0.25">
      <c r="B165" s="4" t="s">
        <v>39</v>
      </c>
      <c r="C165" s="5">
        <v>6</v>
      </c>
      <c r="D165" s="5">
        <v>3</v>
      </c>
      <c r="E165" s="6">
        <f>IF(C165=0,"-",(D165-C165)/C165)</f>
        <v>-0.5</v>
      </c>
    </row>
    <row r="166" spans="2:5" ht="20.100000000000001" customHeight="1" thickBot="1" x14ac:dyDescent="0.25">
      <c r="B166" s="4" t="s">
        <v>42</v>
      </c>
      <c r="C166" s="5">
        <v>2</v>
      </c>
      <c r="D166" s="5">
        <v>1</v>
      </c>
      <c r="E166" s="6">
        <f t="shared" ref="E166:E167" si="24">IF(C166=0,"-",(D166-C166)/C166)</f>
        <v>-0.5</v>
      </c>
    </row>
    <row r="167" spans="2:5" ht="20.100000000000001" customHeight="1" thickBot="1" x14ac:dyDescent="0.25">
      <c r="B167" s="4" t="s">
        <v>43</v>
      </c>
      <c r="C167" s="5">
        <v>4</v>
      </c>
      <c r="D167" s="5">
        <v>2</v>
      </c>
      <c r="E167" s="6">
        <f t="shared" si="24"/>
        <v>-0.5</v>
      </c>
    </row>
    <row r="168" spans="2:5" ht="20.100000000000001" customHeight="1" thickBot="1" x14ac:dyDescent="0.25">
      <c r="B168" s="4" t="s">
        <v>99</v>
      </c>
      <c r="C168" s="6">
        <f>IF(C165=0,"-",(C166+C167)/C165)</f>
        <v>1</v>
      </c>
      <c r="D168" s="6">
        <f>IF(D165=0,"-",(D166+D167)/D165)</f>
        <v>1</v>
      </c>
      <c r="E168" s="6">
        <f t="shared" ref="E168:E170" si="25">IF(OR(C168="-",D168="-"),"-",(D168-C168)/C168)</f>
        <v>0</v>
      </c>
    </row>
    <row r="169" spans="2:5" ht="20.100000000000001" customHeight="1" thickBot="1" x14ac:dyDescent="0.25">
      <c r="B169" s="4" t="s">
        <v>40</v>
      </c>
      <c r="C169" s="6">
        <v>1</v>
      </c>
      <c r="D169" s="6">
        <v>1</v>
      </c>
      <c r="E169" s="6">
        <f t="shared" si="25"/>
        <v>0</v>
      </c>
    </row>
    <row r="170" spans="2:5" ht="20.100000000000001" customHeight="1" thickBot="1" x14ac:dyDescent="0.25">
      <c r="B170" s="4" t="s">
        <v>41</v>
      </c>
      <c r="C170" s="6">
        <v>1</v>
      </c>
      <c r="D170" s="6">
        <v>1</v>
      </c>
      <c r="E170" s="6">
        <f t="shared" si="25"/>
        <v>0</v>
      </c>
    </row>
    <row r="176" spans="2:5" ht="42.75" customHeight="1" thickBot="1" x14ac:dyDescent="0.25">
      <c r="C176" s="8">
        <v>2017</v>
      </c>
      <c r="D176" s="8">
        <v>2018</v>
      </c>
      <c r="E176" s="8" t="s">
        <v>27</v>
      </c>
    </row>
    <row r="177" spans="2:10" ht="15" thickBot="1" x14ac:dyDescent="0.25">
      <c r="B177" s="15" t="s">
        <v>82</v>
      </c>
      <c r="C177" s="5">
        <v>5</v>
      </c>
      <c r="D177" s="5">
        <v>3</v>
      </c>
      <c r="E177" s="6">
        <f>IF(C177=0,"-",(D177-C177)/C177)</f>
        <v>-0.4</v>
      </c>
      <c r="H177" s="13"/>
    </row>
    <row r="178" spans="2:10" ht="15" thickBot="1" x14ac:dyDescent="0.25">
      <c r="B178" s="4" t="s">
        <v>44</v>
      </c>
      <c r="C178" s="5">
        <v>3</v>
      </c>
      <c r="D178" s="5">
        <v>1</v>
      </c>
      <c r="E178" s="6">
        <f t="shared" ref="E178:E184" si="26">IF(C178=0,"-",(D178-C178)/C178)</f>
        <v>-0.66666666666666663</v>
      </c>
      <c r="H178" s="13"/>
    </row>
    <row r="179" spans="2:10" ht="15" thickBot="1" x14ac:dyDescent="0.25">
      <c r="B179" s="4" t="s">
        <v>48</v>
      </c>
      <c r="C179" s="5">
        <v>2</v>
      </c>
      <c r="D179" s="5">
        <v>1</v>
      </c>
      <c r="E179" s="6">
        <f t="shared" si="26"/>
        <v>-0.5</v>
      </c>
      <c r="H179" s="13"/>
    </row>
    <row r="180" spans="2:10" ht="15" thickBot="1" x14ac:dyDescent="0.25">
      <c r="B180" s="4" t="s">
        <v>79</v>
      </c>
      <c r="C180" s="5">
        <v>0</v>
      </c>
      <c r="D180" s="5">
        <v>1</v>
      </c>
      <c r="E180" s="6" t="str">
        <f t="shared" si="26"/>
        <v>-</v>
      </c>
      <c r="H180" s="13"/>
    </row>
    <row r="181" spans="2:10" ht="15" thickBot="1" x14ac:dyDescent="0.25">
      <c r="B181" s="15" t="s">
        <v>80</v>
      </c>
      <c r="C181" s="5">
        <v>49</v>
      </c>
      <c r="D181" s="5">
        <v>76</v>
      </c>
      <c r="E181" s="6">
        <f t="shared" si="26"/>
        <v>0.55102040816326525</v>
      </c>
      <c r="H181" s="13"/>
    </row>
    <row r="182" spans="2:10" ht="15" thickBot="1" x14ac:dyDescent="0.25">
      <c r="B182" s="4" t="s">
        <v>48</v>
      </c>
      <c r="C182" s="5">
        <v>40</v>
      </c>
      <c r="D182" s="5">
        <v>67</v>
      </c>
      <c r="E182" s="6">
        <f t="shared" si="26"/>
        <v>0.67500000000000004</v>
      </c>
      <c r="H182" s="13"/>
    </row>
    <row r="183" spans="2:10" ht="15" thickBot="1" x14ac:dyDescent="0.25">
      <c r="B183" s="4" t="s">
        <v>71</v>
      </c>
      <c r="C183" s="5">
        <v>0</v>
      </c>
      <c r="D183" s="5">
        <v>0</v>
      </c>
      <c r="E183" s="6" t="str">
        <f t="shared" si="26"/>
        <v>-</v>
      </c>
      <c r="H183" s="13"/>
    </row>
    <row r="184" spans="2:10" ht="15" thickBot="1" x14ac:dyDescent="0.25">
      <c r="B184" s="4" t="s">
        <v>81</v>
      </c>
      <c r="C184" s="5">
        <v>9</v>
      </c>
      <c r="D184" s="5">
        <v>9</v>
      </c>
      <c r="E184" s="6">
        <f t="shared" si="26"/>
        <v>0</v>
      </c>
      <c r="H184" s="13"/>
    </row>
    <row r="185" spans="2:10" x14ac:dyDescent="0.2">
      <c r="B185" s="9"/>
      <c r="C185" s="9"/>
      <c r="D185" s="9"/>
      <c r="E185" s="9"/>
      <c r="F185" s="9"/>
      <c r="G185" s="9"/>
      <c r="H185" s="9"/>
      <c r="I185" s="9"/>
      <c r="J185" s="9"/>
    </row>
    <row r="186" spans="2:10" x14ac:dyDescent="0.2">
      <c r="B186" s="9"/>
      <c r="C186" s="9"/>
      <c r="D186" s="9"/>
      <c r="E186" s="9"/>
      <c r="F186" s="9"/>
      <c r="G186" s="9"/>
      <c r="H186" s="9"/>
      <c r="I186" s="9"/>
      <c r="J186" s="9"/>
    </row>
    <row r="196" spans="2:5" ht="42.75" customHeight="1" thickBot="1" x14ac:dyDescent="0.25">
      <c r="C196" s="8">
        <v>2017</v>
      </c>
      <c r="D196" s="8">
        <v>2018</v>
      </c>
      <c r="E196" s="8" t="s">
        <v>27</v>
      </c>
    </row>
    <row r="197" spans="2:5" ht="15" thickBot="1" x14ac:dyDescent="0.25">
      <c r="B197" s="4" t="s">
        <v>83</v>
      </c>
      <c r="C197" s="5">
        <v>9</v>
      </c>
      <c r="D197" s="5">
        <v>16</v>
      </c>
      <c r="E197" s="6">
        <f t="shared" ref="E197:E200" si="27">IF(C197=0,"-",(D197-C197)/C197)</f>
        <v>0.77777777777777779</v>
      </c>
    </row>
    <row r="198" spans="2:5" ht="15" thickBot="1" x14ac:dyDescent="0.25">
      <c r="B198" s="4" t="s">
        <v>84</v>
      </c>
      <c r="C198" s="5">
        <v>1</v>
      </c>
      <c r="D198" s="5">
        <v>0</v>
      </c>
      <c r="E198" s="6">
        <f t="shared" si="27"/>
        <v>-1</v>
      </c>
    </row>
    <row r="199" spans="2:5" ht="15" thickBot="1" x14ac:dyDescent="0.25">
      <c r="B199" s="4" t="s">
        <v>85</v>
      </c>
      <c r="C199" s="5">
        <v>10</v>
      </c>
      <c r="D199" s="5">
        <v>16</v>
      </c>
      <c r="E199" s="6">
        <f t="shared" si="27"/>
        <v>0.6</v>
      </c>
    </row>
    <row r="200" spans="2:5" ht="15" thickBot="1" x14ac:dyDescent="0.25">
      <c r="B200" s="4" t="s">
        <v>86</v>
      </c>
      <c r="C200" s="5">
        <v>6</v>
      </c>
      <c r="D200" s="5">
        <v>13</v>
      </c>
      <c r="E200" s="6">
        <f t="shared" si="27"/>
        <v>1.1666666666666667</v>
      </c>
    </row>
    <row r="206" spans="2:5" ht="42.75" customHeight="1" thickBot="1" x14ac:dyDescent="0.25">
      <c r="C206" s="8">
        <v>2017</v>
      </c>
      <c r="D206" s="8">
        <v>2018</v>
      </c>
      <c r="E206" s="8" t="s">
        <v>27</v>
      </c>
    </row>
    <row r="207" spans="2:5" ht="20.100000000000001" customHeight="1" thickBot="1" x14ac:dyDescent="0.25">
      <c r="B207" s="16" t="s">
        <v>89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90</v>
      </c>
      <c r="C208" s="5">
        <v>10</v>
      </c>
      <c r="D208" s="5">
        <v>16</v>
      </c>
      <c r="E208" s="6">
        <f t="shared" si="28"/>
        <v>0.6</v>
      </c>
    </row>
    <row r="209" spans="2:5" ht="20.100000000000001" customHeight="1" thickBot="1" x14ac:dyDescent="0.25">
      <c r="B209" s="17" t="s">
        <v>87</v>
      </c>
      <c r="C209" s="5">
        <v>8</v>
      </c>
      <c r="D209" s="5">
        <v>11</v>
      </c>
      <c r="E209" s="6">
        <f t="shared" si="28"/>
        <v>0.375</v>
      </c>
    </row>
    <row r="210" spans="2:5" ht="20.100000000000001" customHeight="1" thickBot="1" x14ac:dyDescent="0.25">
      <c r="B210" s="17" t="s">
        <v>88</v>
      </c>
      <c r="C210" s="5">
        <v>2</v>
      </c>
      <c r="D210" s="5">
        <v>5</v>
      </c>
      <c r="E210" s="6">
        <f t="shared" si="28"/>
        <v>1.5</v>
      </c>
    </row>
    <row r="211" spans="2:5" ht="20.100000000000001" customHeight="1" thickBot="1" x14ac:dyDescent="0.25">
      <c r="B211" s="17" t="s">
        <v>91</v>
      </c>
      <c r="C211" s="5"/>
      <c r="D211" s="5"/>
      <c r="E211" s="6"/>
    </row>
    <row r="212" spans="2:5" ht="20.100000000000001" customHeight="1" thickBot="1" x14ac:dyDescent="0.25">
      <c r="B212" s="17" t="s">
        <v>90</v>
      </c>
      <c r="C212" s="5">
        <v>0</v>
      </c>
      <c r="D212" s="5">
        <v>0</v>
      </c>
      <c r="E212" s="6" t="str">
        <f>IF(C212=0,"-",(D212-C212)/C212)</f>
        <v>-</v>
      </c>
    </row>
    <row r="213" spans="2:5" ht="15" thickBot="1" x14ac:dyDescent="0.25">
      <c r="B213" s="17" t="s">
        <v>87</v>
      </c>
      <c r="C213" s="5">
        <v>0</v>
      </c>
      <c r="D213" s="5">
        <v>0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88</v>
      </c>
      <c r="C214" s="5">
        <v>0</v>
      </c>
      <c r="D214" s="5">
        <v>0</v>
      </c>
      <c r="E214" s="6" t="str">
        <f t="shared" si="29"/>
        <v>-</v>
      </c>
    </row>
    <row r="220" spans="2:5" ht="42.75" customHeight="1" thickBot="1" x14ac:dyDescent="0.25">
      <c r="C220" s="8">
        <v>2017</v>
      </c>
      <c r="D220" s="8">
        <v>2018</v>
      </c>
      <c r="E220" s="8" t="s">
        <v>27</v>
      </c>
    </row>
    <row r="221" spans="2:5" ht="15" thickBot="1" x14ac:dyDescent="0.25">
      <c r="B221" s="16" t="s">
        <v>92</v>
      </c>
      <c r="C221" s="5">
        <v>11</v>
      </c>
      <c r="D221" s="5">
        <v>17</v>
      </c>
      <c r="E221" s="6">
        <f t="shared" ref="E221:E223" si="30">IF(C221=0,"-",(D221-C221)/C221)</f>
        <v>0.54545454545454541</v>
      </c>
    </row>
    <row r="222" spans="2:5" ht="15" thickBot="1" x14ac:dyDescent="0.25">
      <c r="B222" s="16" t="s">
        <v>93</v>
      </c>
      <c r="C222" s="5">
        <v>10</v>
      </c>
      <c r="D222" s="5">
        <v>16</v>
      </c>
      <c r="E222" s="6">
        <f t="shared" si="30"/>
        <v>0.6</v>
      </c>
    </row>
    <row r="223" spans="2:5" ht="15" thickBot="1" x14ac:dyDescent="0.25">
      <c r="B223" s="16" t="s">
        <v>94</v>
      </c>
      <c r="C223" s="5">
        <v>1</v>
      </c>
      <c r="D223" s="5">
        <v>2</v>
      </c>
      <c r="E223" s="6">
        <f t="shared" si="30"/>
        <v>1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4:F124"/>
    <mergeCell ref="G124:J124"/>
    <mergeCell ref="K124:N124"/>
    <mergeCell ref="C139:F139"/>
    <mergeCell ref="G139:J139"/>
    <mergeCell ref="K139:N139"/>
  </mergeCells>
  <pageMargins left="0.70866141732283472" right="0.70866141732283472" top="0.74803149606299213" bottom="0.74803149606299213" header="0.31496062992125984" footer="0.31496062992125984"/>
  <pageSetup paperSize="9" scale="1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1" spans="2:5" ht="27" customHeight="1" x14ac:dyDescent="0.2">
      <c r="B11" s="21" t="str">
        <f>Portada!B9</f>
        <v>AÑO  2018</v>
      </c>
    </row>
    <row r="13" spans="2:5" ht="42.75" customHeight="1" thickBot="1" x14ac:dyDescent="0.25">
      <c r="C13" s="8">
        <v>2017</v>
      </c>
      <c r="D13" s="8">
        <v>2018</v>
      </c>
      <c r="E13" s="8" t="s">
        <v>27</v>
      </c>
    </row>
    <row r="14" spans="2:5" ht="20.100000000000001" customHeight="1" thickBot="1" x14ac:dyDescent="0.25">
      <c r="B14" s="4" t="s">
        <v>22</v>
      </c>
      <c r="C14" s="5">
        <v>9003</v>
      </c>
      <c r="D14" s="5">
        <v>8342</v>
      </c>
      <c r="E14" s="6">
        <f>IF(C14&gt;0,(D14-C14)/C14,"-")</f>
        <v>-7.3419971120737532E-2</v>
      </c>
    </row>
    <row r="15" spans="2:5" ht="20.100000000000001" customHeight="1" thickBot="1" x14ac:dyDescent="0.25">
      <c r="B15" s="4" t="s">
        <v>17</v>
      </c>
      <c r="C15" s="5">
        <v>8875</v>
      </c>
      <c r="D15" s="5">
        <v>8466</v>
      </c>
      <c r="E15" s="6">
        <f t="shared" ref="E15:E23" si="0">IF(C15&gt;0,(D15-C15)/C15,"-")</f>
        <v>-4.6084507042253524E-2</v>
      </c>
    </row>
    <row r="16" spans="2:5" ht="20.100000000000001" customHeight="1" thickBot="1" x14ac:dyDescent="0.25">
      <c r="B16" s="4" t="s">
        <v>18</v>
      </c>
      <c r="C16" s="5">
        <v>7043</v>
      </c>
      <c r="D16" s="5">
        <v>6806</v>
      </c>
      <c r="E16" s="6">
        <f t="shared" si="0"/>
        <v>-3.3650433054096263E-2</v>
      </c>
    </row>
    <row r="17" spans="2:5" ht="20.100000000000001" customHeight="1" thickBot="1" x14ac:dyDescent="0.25">
      <c r="B17" s="4" t="s">
        <v>19</v>
      </c>
      <c r="C17" s="5">
        <v>1832</v>
      </c>
      <c r="D17" s="5">
        <v>1660</v>
      </c>
      <c r="E17" s="6">
        <f t="shared" si="0"/>
        <v>-9.3886462882096067E-2</v>
      </c>
    </row>
    <row r="18" spans="2:5" ht="20.100000000000001" customHeight="1" thickBot="1" x14ac:dyDescent="0.25">
      <c r="B18" s="4" t="s">
        <v>20</v>
      </c>
      <c r="C18" s="6">
        <f>C17/C15</f>
        <v>0.2064225352112676</v>
      </c>
      <c r="D18" s="6">
        <f>D17/D15</f>
        <v>0.19607843137254902</v>
      </c>
      <c r="E18" s="6">
        <f t="shared" si="0"/>
        <v>-5.0111310899905823E-2</v>
      </c>
    </row>
    <row r="19" spans="2:5" ht="30" customHeight="1" thickBot="1" x14ac:dyDescent="0.25">
      <c r="B19" s="4" t="s">
        <v>23</v>
      </c>
      <c r="C19" s="5">
        <v>813</v>
      </c>
      <c r="D19" s="5">
        <v>867</v>
      </c>
      <c r="E19" s="6">
        <f t="shared" si="0"/>
        <v>6.6420664206642069E-2</v>
      </c>
    </row>
    <row r="20" spans="2:5" ht="20.100000000000001" customHeight="1" thickBot="1" x14ac:dyDescent="0.25">
      <c r="B20" s="4" t="s">
        <v>24</v>
      </c>
      <c r="C20" s="5">
        <v>549</v>
      </c>
      <c r="D20" s="5">
        <v>593</v>
      </c>
      <c r="E20" s="6">
        <f t="shared" si="0"/>
        <v>8.0145719489981782E-2</v>
      </c>
    </row>
    <row r="21" spans="2:5" ht="20.100000000000001" customHeight="1" thickBot="1" x14ac:dyDescent="0.25">
      <c r="B21" s="4" t="s">
        <v>25</v>
      </c>
      <c r="C21" s="5">
        <v>264</v>
      </c>
      <c r="D21" s="5">
        <v>274</v>
      </c>
      <c r="E21" s="6">
        <f t="shared" si="0"/>
        <v>3.787878787878788E-2</v>
      </c>
    </row>
    <row r="22" spans="2:5" ht="20.100000000000001" customHeight="1" thickBot="1" x14ac:dyDescent="0.25">
      <c r="B22" s="4" t="s">
        <v>21</v>
      </c>
      <c r="C22" s="6">
        <f>C21/C19</f>
        <v>0.32472324723247231</v>
      </c>
      <c r="D22" s="6">
        <f t="shared" ref="D22" si="1">D21/D19</f>
        <v>0.31603229527104959</v>
      </c>
      <c r="E22" s="6">
        <f t="shared" si="0"/>
        <v>-2.6764181608472246E-2</v>
      </c>
    </row>
    <row r="23" spans="2:5" ht="20.100000000000001" customHeight="1" thickBot="1" x14ac:dyDescent="0.25">
      <c r="B23" s="7" t="s">
        <v>26</v>
      </c>
      <c r="C23" s="6">
        <v>0.83489493964297534</v>
      </c>
      <c r="D23" s="6">
        <v>0.78852292127903523</v>
      </c>
      <c r="E23" s="6">
        <f t="shared" si="0"/>
        <v>-5.5542339714946772E-2</v>
      </c>
    </row>
    <row r="31" spans="2:5" ht="42.75" customHeight="1" thickBot="1" x14ac:dyDescent="0.25">
      <c r="C31" s="8">
        <v>2017</v>
      </c>
      <c r="D31" s="8">
        <v>2018</v>
      </c>
      <c r="E31" s="8" t="s">
        <v>27</v>
      </c>
    </row>
    <row r="32" spans="2:5" ht="20.100000000000001" customHeight="1" thickBot="1" x14ac:dyDescent="0.25">
      <c r="B32" s="4" t="s">
        <v>28</v>
      </c>
      <c r="C32" s="5">
        <v>2125</v>
      </c>
      <c r="D32" s="5">
        <v>2199</v>
      </c>
      <c r="E32" s="6">
        <f>IF(C32&gt;0,(D32-C32)/C32,"-")</f>
        <v>3.4823529411764705E-2</v>
      </c>
    </row>
    <row r="33" spans="2:5" ht="20.100000000000001" customHeight="1" thickBot="1" x14ac:dyDescent="0.25">
      <c r="B33" s="4" t="s">
        <v>30</v>
      </c>
      <c r="C33" s="5">
        <v>43</v>
      </c>
      <c r="D33" s="5">
        <v>45</v>
      </c>
      <c r="E33" s="6">
        <f t="shared" ref="E33:E35" si="2">IF(C33&gt;0,(D33-C33)/C33,"-")</f>
        <v>4.6511627906976744E-2</v>
      </c>
    </row>
    <row r="34" spans="2:5" ht="20.100000000000001" customHeight="1" thickBot="1" x14ac:dyDescent="0.25">
      <c r="B34" s="4" t="s">
        <v>29</v>
      </c>
      <c r="C34" s="5">
        <v>1337</v>
      </c>
      <c r="D34" s="5">
        <v>1326</v>
      </c>
      <c r="E34" s="6">
        <f t="shared" si="2"/>
        <v>-8.2273747195213166E-3</v>
      </c>
    </row>
    <row r="35" spans="2:5" ht="20.100000000000001" customHeight="1" thickBot="1" x14ac:dyDescent="0.25">
      <c r="B35" s="4" t="s">
        <v>31</v>
      </c>
      <c r="C35" s="5">
        <v>735</v>
      </c>
      <c r="D35" s="5">
        <v>827</v>
      </c>
      <c r="E35" s="6">
        <f t="shared" si="2"/>
        <v>0.1251700680272109</v>
      </c>
    </row>
    <row r="41" spans="2:5" ht="42.75" customHeight="1" thickBot="1" x14ac:dyDescent="0.25">
      <c r="C41" s="8">
        <v>2017</v>
      </c>
      <c r="D41" s="8">
        <v>2018</v>
      </c>
      <c r="E41" s="8" t="s">
        <v>27</v>
      </c>
    </row>
    <row r="42" spans="2:5" ht="20.100000000000001" customHeight="1" thickBot="1" x14ac:dyDescent="0.25">
      <c r="B42" s="4" t="s">
        <v>34</v>
      </c>
      <c r="C42" s="5">
        <v>2041</v>
      </c>
      <c r="D42" s="5">
        <v>2217</v>
      </c>
      <c r="E42" s="6">
        <f>IF(C42&gt;0,(D42-C42)/C42,"-")</f>
        <v>8.6232239098481142E-2</v>
      </c>
    </row>
    <row r="43" spans="2:5" ht="20.100000000000001" customHeight="1" thickBot="1" x14ac:dyDescent="0.25">
      <c r="B43" s="4" t="s">
        <v>35</v>
      </c>
      <c r="C43" s="5">
        <v>318</v>
      </c>
      <c r="D43" s="5">
        <v>274</v>
      </c>
      <c r="E43" s="6">
        <f t="shared" ref="E43:E49" si="3">IF(C43&gt;0,(D43-C43)/C43,"-")</f>
        <v>-0.13836477987421383</v>
      </c>
    </row>
    <row r="44" spans="2:5" ht="20.100000000000001" customHeight="1" thickBot="1" x14ac:dyDescent="0.25">
      <c r="B44" s="4" t="s">
        <v>32</v>
      </c>
      <c r="C44" s="5">
        <v>398</v>
      </c>
      <c r="D44" s="5">
        <v>438</v>
      </c>
      <c r="E44" s="6">
        <f t="shared" si="3"/>
        <v>0.10050251256281408</v>
      </c>
    </row>
    <row r="45" spans="2:5" ht="20.100000000000001" customHeight="1" thickBot="1" x14ac:dyDescent="0.25">
      <c r="B45" s="4" t="s">
        <v>33</v>
      </c>
      <c r="C45" s="5">
        <v>3191</v>
      </c>
      <c r="D45" s="5">
        <v>3119</v>
      </c>
      <c r="E45" s="6">
        <f t="shared" si="3"/>
        <v>-2.2563459730492008E-2</v>
      </c>
    </row>
    <row r="46" spans="2:5" ht="20.100000000000001" customHeight="1" thickBot="1" x14ac:dyDescent="0.25">
      <c r="B46" s="4" t="s">
        <v>36</v>
      </c>
      <c r="C46" s="5">
        <v>895</v>
      </c>
      <c r="D46" s="5">
        <v>796</v>
      </c>
      <c r="E46" s="6">
        <f t="shared" si="3"/>
        <v>-0.1106145251396648</v>
      </c>
    </row>
    <row r="47" spans="2:5" ht="20.100000000000001" customHeight="1" thickBot="1" x14ac:dyDescent="0.25">
      <c r="B47" s="4" t="s">
        <v>68</v>
      </c>
      <c r="C47" s="5">
        <v>643</v>
      </c>
      <c r="D47" s="5">
        <v>849</v>
      </c>
      <c r="E47" s="6">
        <f t="shared" si="3"/>
        <v>0.32037325038880249</v>
      </c>
    </row>
    <row r="48" spans="2:5" ht="20.100000000000001" customHeight="1" collapsed="1" thickBot="1" x14ac:dyDescent="0.25">
      <c r="B48" s="4" t="s">
        <v>37</v>
      </c>
      <c r="C48" s="6">
        <f>C42/(C42+C43)</f>
        <v>0.86519711742263672</v>
      </c>
      <c r="D48" s="6">
        <f>D42/(D42+D43)</f>
        <v>0.89000401445202726</v>
      </c>
      <c r="E48" s="6">
        <f t="shared" si="3"/>
        <v>2.8671959868854621E-2</v>
      </c>
    </row>
    <row r="49" spans="2:5" ht="20.100000000000001" customHeight="1" thickBot="1" x14ac:dyDescent="0.25">
      <c r="B49" s="4" t="s">
        <v>38</v>
      </c>
      <c r="C49" s="6">
        <f>C45/(C44+C45)</f>
        <v>0.88910560044580667</v>
      </c>
      <c r="D49" s="6">
        <f t="shared" ref="D49" si="4">D45/(D44+D45)</f>
        <v>0.87686252459938152</v>
      </c>
      <c r="E49" s="6">
        <f t="shared" si="3"/>
        <v>-1.377010316916949E-2</v>
      </c>
    </row>
    <row r="55" spans="2:5" ht="42.75" customHeight="1" thickBot="1" x14ac:dyDescent="0.25">
      <c r="C55" s="8">
        <v>2017</v>
      </c>
      <c r="D55" s="8">
        <v>2018</v>
      </c>
      <c r="E55" s="8" t="s">
        <v>27</v>
      </c>
    </row>
    <row r="56" spans="2:5" ht="20.100000000000001" customHeight="1" thickBot="1" x14ac:dyDescent="0.25">
      <c r="B56" s="4" t="s">
        <v>39</v>
      </c>
      <c r="C56" s="5">
        <v>2371</v>
      </c>
      <c r="D56" s="5">
        <v>2537</v>
      </c>
      <c r="E56" s="6">
        <f>IF(C56&gt;0,(D56-C56)/C56,"-")</f>
        <v>7.0012652889076335E-2</v>
      </c>
    </row>
    <row r="57" spans="2:5" ht="20.100000000000001" customHeight="1" thickBot="1" x14ac:dyDescent="0.25">
      <c r="B57" s="4" t="s">
        <v>42</v>
      </c>
      <c r="C57" s="5">
        <v>1603</v>
      </c>
      <c r="D57" s="5">
        <v>1753</v>
      </c>
      <c r="E57" s="6">
        <f t="shared" ref="E57:E61" si="5">IF(C57&gt;0,(D57-C57)/C57,"-")</f>
        <v>9.3574547723019333E-2</v>
      </c>
    </row>
    <row r="58" spans="2:5" ht="20.100000000000001" customHeight="1" thickBot="1" x14ac:dyDescent="0.25">
      <c r="B58" s="4" t="s">
        <v>43</v>
      </c>
      <c r="C58" s="5">
        <v>440</v>
      </c>
      <c r="D58" s="5">
        <v>487</v>
      </c>
      <c r="E58" s="6">
        <f t="shared" si="5"/>
        <v>0.10681818181818181</v>
      </c>
    </row>
    <row r="59" spans="2:5" ht="20.100000000000001" customHeight="1" collapsed="1" thickBot="1" x14ac:dyDescent="0.25">
      <c r="B59" s="4" t="s">
        <v>99</v>
      </c>
      <c r="C59" s="6">
        <f>(C57+C58)/C56</f>
        <v>0.8616617460986925</v>
      </c>
      <c r="D59" s="6">
        <f>(D57+D58)/D56</f>
        <v>0.88293259755616871</v>
      </c>
      <c r="E59" s="6">
        <f t="shared" si="5"/>
        <v>2.4685848656718589E-2</v>
      </c>
    </row>
    <row r="60" spans="2:5" ht="20.100000000000001" customHeight="1" thickBot="1" x14ac:dyDescent="0.25">
      <c r="B60" s="4" t="s">
        <v>40</v>
      </c>
      <c r="C60" s="6">
        <v>0.84680401479133649</v>
      </c>
      <c r="D60" s="6">
        <v>0.87475049900199597</v>
      </c>
      <c r="E60" s="6">
        <f t="shared" si="5"/>
        <v>3.3002304810217348E-2</v>
      </c>
    </row>
    <row r="61" spans="2:5" ht="20.100000000000001" customHeight="1" thickBot="1" x14ac:dyDescent="0.25">
      <c r="B61" s="4" t="s">
        <v>41</v>
      </c>
      <c r="C61" s="6">
        <v>0.92050209205020916</v>
      </c>
      <c r="D61" s="6">
        <v>0.91369606003752346</v>
      </c>
      <c r="E61" s="6">
        <f t="shared" si="5"/>
        <v>-7.3938256865085598E-3</v>
      </c>
    </row>
    <row r="62" spans="2:5" ht="15" thickBot="1" x14ac:dyDescent="0.25">
      <c r="E62" s="6"/>
    </row>
    <row r="67" spans="2:10" ht="42.75" customHeight="1" thickBot="1" x14ac:dyDescent="0.25">
      <c r="C67" s="8">
        <v>2017</v>
      </c>
      <c r="D67" s="8">
        <v>2018</v>
      </c>
      <c r="E67" s="8" t="s">
        <v>27</v>
      </c>
    </row>
    <row r="68" spans="2:10" ht="20.100000000000001" customHeight="1" thickBot="1" x14ac:dyDescent="0.25">
      <c r="B68" s="4" t="s">
        <v>45</v>
      </c>
      <c r="C68" s="5">
        <v>8295</v>
      </c>
      <c r="D68" s="5">
        <v>7842</v>
      </c>
      <c r="E68" s="6">
        <f>IF(C68&gt;0,(D68-C68)/C68,"-")</f>
        <v>-5.4611211573236888E-2</v>
      </c>
    </row>
    <row r="69" spans="2:10" ht="20.100000000000001" customHeight="1" thickBot="1" x14ac:dyDescent="0.25">
      <c r="B69" s="4" t="s">
        <v>46</v>
      </c>
      <c r="C69" s="5">
        <v>3803</v>
      </c>
      <c r="D69" s="5">
        <v>3736</v>
      </c>
      <c r="E69" s="6">
        <f t="shared" ref="E69:E75" si="6">IF(C69&gt;0,(D69-C69)/C69,"-")</f>
        <v>-1.7617670260320798E-2</v>
      </c>
    </row>
    <row r="70" spans="2:10" ht="20.100000000000001" customHeight="1" thickBot="1" x14ac:dyDescent="0.25">
      <c r="B70" s="4" t="s">
        <v>44</v>
      </c>
      <c r="C70" s="5">
        <v>7</v>
      </c>
      <c r="D70" s="5">
        <v>9</v>
      </c>
      <c r="E70" s="6">
        <f t="shared" si="6"/>
        <v>0.2857142857142857</v>
      </c>
    </row>
    <row r="71" spans="2:10" ht="20.100000000000001" customHeight="1" thickBot="1" x14ac:dyDescent="0.25">
      <c r="B71" s="4" t="s">
        <v>47</v>
      </c>
      <c r="C71" s="5">
        <v>2622</v>
      </c>
      <c r="D71" s="5">
        <v>2534</v>
      </c>
      <c r="E71" s="6">
        <f t="shared" si="6"/>
        <v>-3.3562166285278416E-2</v>
      </c>
    </row>
    <row r="72" spans="2:10" ht="20.100000000000001" customHeight="1" thickBot="1" x14ac:dyDescent="0.25">
      <c r="B72" s="4" t="s">
        <v>48</v>
      </c>
      <c r="C72" s="5">
        <v>1048</v>
      </c>
      <c r="D72" s="5">
        <v>799</v>
      </c>
      <c r="E72" s="6">
        <f t="shared" si="6"/>
        <v>-0.23759541984732824</v>
      </c>
    </row>
    <row r="73" spans="2:10" ht="20.100000000000001" customHeight="1" thickBot="1" x14ac:dyDescent="0.25">
      <c r="B73" s="4" t="s">
        <v>49</v>
      </c>
      <c r="C73" s="5">
        <v>813</v>
      </c>
      <c r="D73" s="5">
        <v>761</v>
      </c>
      <c r="E73" s="6">
        <f t="shared" si="6"/>
        <v>-6.3960639606396058E-2</v>
      </c>
    </row>
    <row r="74" spans="2:10" ht="20.100000000000001" customHeight="1" thickBot="1" x14ac:dyDescent="0.25">
      <c r="B74" s="4" t="s">
        <v>50</v>
      </c>
      <c r="C74" s="5">
        <v>0</v>
      </c>
      <c r="D74" s="5">
        <v>0</v>
      </c>
      <c r="E74" s="6" t="str">
        <f t="shared" si="6"/>
        <v>-</v>
      </c>
    </row>
    <row r="75" spans="2:10" ht="20.100000000000001" customHeight="1" thickBot="1" x14ac:dyDescent="0.25">
      <c r="B75" s="4" t="s">
        <v>51</v>
      </c>
      <c r="C75" s="5">
        <v>2</v>
      </c>
      <c r="D75" s="5">
        <v>3</v>
      </c>
      <c r="E75" s="6">
        <f t="shared" si="6"/>
        <v>0.5</v>
      </c>
    </row>
    <row r="76" spans="2:10" x14ac:dyDescent="0.2">
      <c r="B76" s="9"/>
      <c r="C76" s="9"/>
      <c r="D76" s="9"/>
      <c r="E76" s="9"/>
      <c r="F76" s="9"/>
      <c r="G76" s="9"/>
      <c r="H76" s="9"/>
      <c r="I76" s="9"/>
      <c r="J76" s="9"/>
    </row>
    <row r="77" spans="2:10" x14ac:dyDescent="0.2">
      <c r="B77" s="9"/>
      <c r="C77" s="9"/>
      <c r="D77" s="9"/>
      <c r="E77" s="9"/>
      <c r="F77" s="9"/>
      <c r="G77" s="9"/>
      <c r="H77" s="9"/>
      <c r="I77" s="9"/>
      <c r="J77" s="9"/>
    </row>
    <row r="87" spans="2:5" ht="42.75" customHeight="1" thickBot="1" x14ac:dyDescent="0.25">
      <c r="C87" s="8">
        <v>2017</v>
      </c>
      <c r="D87" s="8">
        <v>2018</v>
      </c>
      <c r="E87" s="8" t="s">
        <v>27</v>
      </c>
    </row>
    <row r="88" spans="2:5" ht="29.25" thickBot="1" x14ac:dyDescent="0.25">
      <c r="B88" s="4" t="s">
        <v>52</v>
      </c>
      <c r="C88" s="5">
        <v>265</v>
      </c>
      <c r="D88" s="5">
        <v>279</v>
      </c>
      <c r="E88" s="6">
        <f>IF(C88&gt;0,(D88-C88)/C88,"-")</f>
        <v>5.2830188679245285E-2</v>
      </c>
    </row>
    <row r="89" spans="2:5" ht="29.25" thickBot="1" x14ac:dyDescent="0.25">
      <c r="B89" s="4" t="s">
        <v>53</v>
      </c>
      <c r="C89" s="5">
        <v>216</v>
      </c>
      <c r="D89" s="5">
        <v>174</v>
      </c>
      <c r="E89" s="6">
        <f t="shared" ref="E89:E91" si="7">IF(C89&gt;0,(D89-C89)/C89,"-")</f>
        <v>-0.19444444444444445</v>
      </c>
    </row>
    <row r="90" spans="2:5" ht="29.25" customHeight="1" thickBot="1" x14ac:dyDescent="0.25">
      <c r="B90" s="4" t="s">
        <v>54</v>
      </c>
      <c r="C90" s="5">
        <v>401</v>
      </c>
      <c r="D90" s="5">
        <v>352</v>
      </c>
      <c r="E90" s="6">
        <f t="shared" si="7"/>
        <v>-0.12219451371571072</v>
      </c>
    </row>
    <row r="91" spans="2:5" ht="29.25" customHeight="1" thickBot="1" x14ac:dyDescent="0.25">
      <c r="B91" s="4" t="s">
        <v>55</v>
      </c>
      <c r="C91" s="6">
        <f>(C88+C89)/(C88+C89+C90)</f>
        <v>0.54535147392290251</v>
      </c>
      <c r="D91" s="6">
        <f>(D88+D89)/(D88+D89+D90)</f>
        <v>0.5627329192546584</v>
      </c>
      <c r="E91" s="6">
        <f t="shared" si="7"/>
        <v>3.1872005785049271E-2</v>
      </c>
    </row>
    <row r="97" spans="2:5" ht="42.75" customHeight="1" thickBot="1" x14ac:dyDescent="0.25">
      <c r="C97" s="8">
        <v>2017</v>
      </c>
      <c r="D97" s="8">
        <v>2018</v>
      </c>
      <c r="E97" s="8" t="s">
        <v>27</v>
      </c>
    </row>
    <row r="98" spans="2:5" ht="20.100000000000001" customHeight="1" thickBot="1" x14ac:dyDescent="0.25">
      <c r="B98" s="4" t="s">
        <v>39</v>
      </c>
      <c r="C98" s="5">
        <v>899</v>
      </c>
      <c r="D98" s="5">
        <v>809</v>
      </c>
      <c r="E98" s="6">
        <f>IF(C98&gt;0,(D98-C98)/C98,"-")</f>
        <v>-0.10011123470522804</v>
      </c>
    </row>
    <row r="99" spans="2:5" ht="20.100000000000001" customHeight="1" thickBot="1" x14ac:dyDescent="0.25">
      <c r="B99" s="4" t="s">
        <v>42</v>
      </c>
      <c r="C99" s="5">
        <v>391</v>
      </c>
      <c r="D99" s="5">
        <v>360</v>
      </c>
      <c r="E99" s="6">
        <f t="shared" ref="E99:E103" si="8">IF(C99&gt;0,(D99-C99)/C99,"-")</f>
        <v>-7.9283887468030695E-2</v>
      </c>
    </row>
    <row r="100" spans="2:5" ht="20.100000000000001" customHeight="1" thickBot="1" x14ac:dyDescent="0.25">
      <c r="B100" s="4" t="s">
        <v>43</v>
      </c>
      <c r="C100" s="5">
        <v>97</v>
      </c>
      <c r="D100" s="5">
        <v>95</v>
      </c>
      <c r="E100" s="6">
        <f t="shared" si="8"/>
        <v>-2.0618556701030927E-2</v>
      </c>
    </row>
    <row r="101" spans="2:5" ht="20.100000000000001" customHeight="1" thickBot="1" x14ac:dyDescent="0.25">
      <c r="B101" s="4" t="s">
        <v>99</v>
      </c>
      <c r="C101" s="6">
        <f>(C99+C100)/C98</f>
        <v>0.54282536151279204</v>
      </c>
      <c r="D101" s="6">
        <f>(D99+D100)/D98</f>
        <v>0.56242274412855375</v>
      </c>
      <c r="E101" s="6">
        <f t="shared" si="8"/>
        <v>3.6102555269610211E-2</v>
      </c>
    </row>
    <row r="102" spans="2:5" ht="20.100000000000001" customHeight="1" thickBot="1" x14ac:dyDescent="0.25">
      <c r="B102" s="4" t="s">
        <v>40</v>
      </c>
      <c r="C102" s="6">
        <v>0.54305555555555551</v>
      </c>
      <c r="D102" s="6">
        <v>0.56338028169014087</v>
      </c>
      <c r="E102" s="6">
        <f t="shared" si="8"/>
        <v>3.7426605669824704E-2</v>
      </c>
    </row>
    <row r="103" spans="2:5" ht="20.100000000000001" customHeight="1" thickBot="1" x14ac:dyDescent="0.25">
      <c r="B103" s="4" t="s">
        <v>41</v>
      </c>
      <c r="C103" s="6">
        <v>0.54189944134078216</v>
      </c>
      <c r="D103" s="6">
        <v>0.55882352941176472</v>
      </c>
      <c r="E103" s="6">
        <f t="shared" si="8"/>
        <v>3.1231049120679148E-2</v>
      </c>
    </row>
    <row r="109" spans="2:5" ht="42.75" customHeight="1" thickBot="1" x14ac:dyDescent="0.25">
      <c r="C109" s="8">
        <v>2017</v>
      </c>
      <c r="D109" s="8">
        <v>2018</v>
      </c>
      <c r="E109" s="8" t="s">
        <v>27</v>
      </c>
    </row>
    <row r="110" spans="2:5" ht="15" thickBot="1" x14ac:dyDescent="0.25">
      <c r="B110" s="4" t="s">
        <v>56</v>
      </c>
      <c r="C110" s="5">
        <v>1044</v>
      </c>
      <c r="D110" s="5">
        <v>879</v>
      </c>
      <c r="E110" s="6">
        <f>IF(C110&gt;0,(D110-C110)/C110,"-")</f>
        <v>-0.15804597701149425</v>
      </c>
    </row>
    <row r="111" spans="2:5" ht="15" thickBot="1" x14ac:dyDescent="0.25">
      <c r="B111" s="4" t="s">
        <v>57</v>
      </c>
      <c r="C111" s="5">
        <v>552</v>
      </c>
      <c r="D111" s="5">
        <v>416</v>
      </c>
      <c r="E111" s="6">
        <f t="shared" ref="E111:E112" si="9">IF(C111&gt;0,(D111-C111)/C111,"-")</f>
        <v>-0.24637681159420291</v>
      </c>
    </row>
    <row r="112" spans="2:5" ht="15" thickBot="1" x14ac:dyDescent="0.25">
      <c r="B112" s="4" t="s">
        <v>58</v>
      </c>
      <c r="C112" s="5">
        <v>492</v>
      </c>
      <c r="D112" s="5">
        <v>463</v>
      </c>
      <c r="E112" s="6">
        <f t="shared" si="9"/>
        <v>-5.894308943089431E-2</v>
      </c>
    </row>
    <row r="113" spans="2:14" x14ac:dyDescent="0.2">
      <c r="B113" s="9"/>
      <c r="C113" s="9"/>
      <c r="D113" s="9"/>
      <c r="E113" s="9"/>
      <c r="F113" s="9"/>
      <c r="G113" s="9"/>
      <c r="H113" s="9"/>
      <c r="I113" s="9"/>
      <c r="J113" s="9"/>
    </row>
    <row r="114" spans="2:14" x14ac:dyDescent="0.2">
      <c r="B114" s="9"/>
      <c r="C114" s="9"/>
      <c r="D114" s="9"/>
      <c r="E114" s="9"/>
      <c r="F114" s="9"/>
      <c r="G114" s="9"/>
      <c r="H114" s="9"/>
      <c r="I114" s="9"/>
      <c r="J114" s="9"/>
    </row>
    <row r="124" spans="2:14" ht="26.25" customHeight="1" x14ac:dyDescent="0.2">
      <c r="C124" s="26">
        <v>2017</v>
      </c>
      <c r="D124" s="26"/>
      <c r="E124" s="26"/>
      <c r="F124" s="27"/>
      <c r="G124" s="28">
        <v>2018</v>
      </c>
      <c r="H124" s="26"/>
      <c r="I124" s="26"/>
      <c r="J124" s="27"/>
      <c r="K124" s="29" t="s">
        <v>59</v>
      </c>
      <c r="L124" s="30"/>
      <c r="M124" s="30"/>
      <c r="N124" s="30"/>
    </row>
    <row r="125" spans="2:14" ht="29.25" customHeight="1" thickBot="1" x14ac:dyDescent="0.25">
      <c r="C125" s="11" t="s">
        <v>60</v>
      </c>
      <c r="D125" s="12" t="s">
        <v>61</v>
      </c>
      <c r="E125" s="12" t="s">
        <v>62</v>
      </c>
      <c r="F125" s="12" t="s">
        <v>63</v>
      </c>
      <c r="G125" s="11" t="s">
        <v>60</v>
      </c>
      <c r="H125" s="12" t="s">
        <v>61</v>
      </c>
      <c r="I125" s="12" t="s">
        <v>62</v>
      </c>
      <c r="J125" s="12" t="s">
        <v>63</v>
      </c>
      <c r="K125" s="11" t="s">
        <v>60</v>
      </c>
      <c r="L125" s="12" t="s">
        <v>61</v>
      </c>
      <c r="M125" s="12" t="s">
        <v>62</v>
      </c>
      <c r="N125" s="12" t="s">
        <v>63</v>
      </c>
    </row>
    <row r="126" spans="2:14" ht="15" thickBot="1" x14ac:dyDescent="0.25">
      <c r="B126" s="4" t="s">
        <v>64</v>
      </c>
      <c r="C126" s="10">
        <v>5</v>
      </c>
      <c r="D126" s="10">
        <v>2</v>
      </c>
      <c r="E126" s="10">
        <v>3</v>
      </c>
      <c r="F126" s="10">
        <v>10</v>
      </c>
      <c r="G126" s="10">
        <v>10</v>
      </c>
      <c r="H126" s="10">
        <v>2</v>
      </c>
      <c r="I126" s="10">
        <v>3</v>
      </c>
      <c r="J126" s="10">
        <v>15</v>
      </c>
      <c r="K126" s="6">
        <f>IF(C126=0,"-",(G126-C126)/C126)</f>
        <v>1</v>
      </c>
      <c r="L126" s="6">
        <f t="shared" ref="L126:N131" si="10">IF(D126=0,"-",(H126-D126)/D126)</f>
        <v>0</v>
      </c>
      <c r="M126" s="6">
        <f t="shared" si="10"/>
        <v>0</v>
      </c>
      <c r="N126" s="6">
        <f t="shared" si="10"/>
        <v>0.5</v>
      </c>
    </row>
    <row r="127" spans="2:14" ht="15" thickBot="1" x14ac:dyDescent="0.25">
      <c r="B127" s="4" t="s">
        <v>65</v>
      </c>
      <c r="C127" s="10">
        <v>0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6" t="str">
        <f t="shared" ref="K127:K131" si="11">IF(C127=0,"-",(G127-C127)/C127)</f>
        <v>-</v>
      </c>
      <c r="L127" s="6" t="str">
        <f t="shared" si="10"/>
        <v>-</v>
      </c>
      <c r="M127" s="6" t="str">
        <f t="shared" si="10"/>
        <v>-</v>
      </c>
      <c r="N127" s="6" t="str">
        <f t="shared" si="10"/>
        <v>-</v>
      </c>
    </row>
    <row r="128" spans="2:14" ht="15" thickBot="1" x14ac:dyDescent="0.25">
      <c r="B128" s="4" t="s">
        <v>66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6" t="str">
        <f t="shared" si="11"/>
        <v>-</v>
      </c>
      <c r="L128" s="6" t="str">
        <f t="shared" si="10"/>
        <v>-</v>
      </c>
      <c r="M128" s="6" t="str">
        <f t="shared" si="10"/>
        <v>-</v>
      </c>
      <c r="N128" s="6" t="str">
        <f t="shared" si="10"/>
        <v>-</v>
      </c>
    </row>
    <row r="129" spans="2:14" ht="15" thickBot="1" x14ac:dyDescent="0.25">
      <c r="B129" s="7" t="s">
        <v>67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6" t="str">
        <f t="shared" si="11"/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68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4" t="s">
        <v>69</v>
      </c>
      <c r="C131" s="10">
        <v>5</v>
      </c>
      <c r="D131" s="10">
        <v>2</v>
      </c>
      <c r="E131" s="10">
        <v>3</v>
      </c>
      <c r="F131" s="10">
        <v>10</v>
      </c>
      <c r="G131" s="10">
        <v>10</v>
      </c>
      <c r="H131" s="10">
        <v>2</v>
      </c>
      <c r="I131" s="10">
        <v>3</v>
      </c>
      <c r="J131" s="10">
        <v>15</v>
      </c>
      <c r="K131" s="6">
        <f t="shared" si="11"/>
        <v>1</v>
      </c>
      <c r="L131" s="6">
        <f t="shared" si="10"/>
        <v>0</v>
      </c>
      <c r="M131" s="6">
        <f t="shared" si="10"/>
        <v>0</v>
      </c>
      <c r="N131" s="6">
        <f t="shared" si="10"/>
        <v>0.5</v>
      </c>
    </row>
    <row r="132" spans="2:14" ht="15" thickBot="1" x14ac:dyDescent="0.25">
      <c r="B132" s="4" t="s">
        <v>37</v>
      </c>
      <c r="C132" s="6">
        <f>IF(C126=0,"-",C126/(C126+C127))</f>
        <v>1</v>
      </c>
      <c r="D132" s="6">
        <f>IF(D126=0,"-",D126/(D126+D127))</f>
        <v>1</v>
      </c>
      <c r="E132" s="6">
        <f t="shared" ref="E132:J132" si="12">IF(E126=0,"-",E126/(E126+E127))</f>
        <v>1</v>
      </c>
      <c r="F132" s="6">
        <f t="shared" si="12"/>
        <v>1</v>
      </c>
      <c r="G132" s="6">
        <f t="shared" si="12"/>
        <v>1</v>
      </c>
      <c r="H132" s="6">
        <f t="shared" si="12"/>
        <v>1</v>
      </c>
      <c r="I132" s="6">
        <f t="shared" si="12"/>
        <v>1</v>
      </c>
      <c r="J132" s="6">
        <f t="shared" si="12"/>
        <v>1</v>
      </c>
      <c r="K132" s="6">
        <f>IF(OR(C132="-",G132="-"),"-",(G132-C132)/C132)</f>
        <v>0</v>
      </c>
      <c r="L132" s="6">
        <f t="shared" ref="L132:N133" si="13">IF(OR(D132="-",H132="-"),"-",(H132-D132)/D132)</f>
        <v>0</v>
      </c>
      <c r="M132" s="6">
        <f t="shared" si="13"/>
        <v>0</v>
      </c>
      <c r="N132" s="6">
        <f t="shared" si="13"/>
        <v>0</v>
      </c>
    </row>
    <row r="133" spans="2:14" ht="15" thickBot="1" x14ac:dyDescent="0.25">
      <c r="B133" s="4" t="s">
        <v>38</v>
      </c>
      <c r="C133" s="6" t="str">
        <f>IF(C129=0,"-",C129/(C128+C129))</f>
        <v>-</v>
      </c>
      <c r="D133" s="6" t="str">
        <f t="shared" ref="D133:J133" si="14">IF(D129=0,"-",D129/(D128+D129))</f>
        <v>-</v>
      </c>
      <c r="E133" s="6" t="str">
        <f t="shared" si="14"/>
        <v>-</v>
      </c>
      <c r="F133" s="6" t="str">
        <f t="shared" si="14"/>
        <v>-</v>
      </c>
      <c r="G133" s="6" t="str">
        <f t="shared" si="14"/>
        <v>-</v>
      </c>
      <c r="H133" s="6" t="str">
        <f t="shared" si="14"/>
        <v>-</v>
      </c>
      <c r="I133" s="6" t="str">
        <f t="shared" si="14"/>
        <v>-</v>
      </c>
      <c r="J133" s="6" t="str">
        <f t="shared" si="14"/>
        <v>-</v>
      </c>
      <c r="K133" s="6" t="str">
        <f>IF(OR(C133="-",G133="-"),"-",(G133-C133)/C133)</f>
        <v>-</v>
      </c>
      <c r="L133" s="6" t="str">
        <f t="shared" si="13"/>
        <v>-</v>
      </c>
      <c r="M133" s="6" t="str">
        <f t="shared" si="13"/>
        <v>-</v>
      </c>
      <c r="N133" s="6" t="str">
        <f t="shared" si="13"/>
        <v>-</v>
      </c>
    </row>
    <row r="134" spans="2:14" x14ac:dyDescent="0.2">
      <c r="C134" s="13"/>
    </row>
    <row r="135" spans="2:14" x14ac:dyDescent="0.2">
      <c r="C135" s="13"/>
      <c r="M135" s="14"/>
    </row>
    <row r="136" spans="2:14" x14ac:dyDescent="0.2">
      <c r="C136" s="13"/>
    </row>
    <row r="139" spans="2:14" ht="29.25" customHeight="1" x14ac:dyDescent="0.2">
      <c r="C139" s="26">
        <v>2017</v>
      </c>
      <c r="D139" s="26"/>
      <c r="E139" s="26"/>
      <c r="F139" s="27"/>
      <c r="G139" s="28">
        <v>2018</v>
      </c>
      <c r="H139" s="26"/>
      <c r="I139" s="26"/>
      <c r="J139" s="27"/>
      <c r="K139" s="29" t="s">
        <v>59</v>
      </c>
      <c r="L139" s="30"/>
      <c r="M139" s="30"/>
      <c r="N139" s="30"/>
    </row>
    <row r="140" spans="2:14" ht="57.75" customHeight="1" thickBot="1" x14ac:dyDescent="0.25">
      <c r="C140" s="12" t="s">
        <v>61</v>
      </c>
      <c r="D140" s="12" t="s">
        <v>71</v>
      </c>
      <c r="E140" s="12" t="s">
        <v>70</v>
      </c>
      <c r="F140" s="12" t="s">
        <v>63</v>
      </c>
      <c r="G140" s="12" t="s">
        <v>61</v>
      </c>
      <c r="H140" s="12" t="s">
        <v>71</v>
      </c>
      <c r="I140" s="12" t="s">
        <v>70</v>
      </c>
      <c r="J140" s="12" t="s">
        <v>63</v>
      </c>
      <c r="K140" s="12" t="s">
        <v>61</v>
      </c>
      <c r="L140" s="12" t="s">
        <v>71</v>
      </c>
      <c r="M140" s="12" t="s">
        <v>70</v>
      </c>
      <c r="N140" s="12" t="s">
        <v>63</v>
      </c>
    </row>
    <row r="141" spans="2:14" ht="15" thickBot="1" x14ac:dyDescent="0.25">
      <c r="B141" s="4" t="s">
        <v>72</v>
      </c>
      <c r="C141" s="10">
        <v>27</v>
      </c>
      <c r="D141" s="10">
        <v>0</v>
      </c>
      <c r="E141" s="10">
        <v>8</v>
      </c>
      <c r="F141" s="10">
        <v>35</v>
      </c>
      <c r="G141" s="10">
        <v>23</v>
      </c>
      <c r="H141" s="10">
        <v>0</v>
      </c>
      <c r="I141" s="10">
        <v>8</v>
      </c>
      <c r="J141" s="10">
        <v>31</v>
      </c>
      <c r="K141" s="6">
        <f>IF(C141=0,"-",(G141-C141)/C141)</f>
        <v>-0.14814814814814814</v>
      </c>
      <c r="L141" s="6" t="str">
        <f t="shared" ref="L141:N145" si="15">IF(D141=0,"-",(H141-D141)/D141)</f>
        <v>-</v>
      </c>
      <c r="M141" s="6">
        <f t="shared" si="15"/>
        <v>0</v>
      </c>
      <c r="N141" s="6">
        <f t="shared" si="15"/>
        <v>-0.11428571428571428</v>
      </c>
    </row>
    <row r="142" spans="2:14" ht="15" thickBot="1" x14ac:dyDescent="0.25">
      <c r="B142" s="4" t="s">
        <v>73</v>
      </c>
      <c r="C142" s="10">
        <v>1</v>
      </c>
      <c r="D142" s="10">
        <v>0</v>
      </c>
      <c r="E142" s="10">
        <v>0</v>
      </c>
      <c r="F142" s="10">
        <v>1</v>
      </c>
      <c r="G142" s="10">
        <v>1</v>
      </c>
      <c r="H142" s="10">
        <v>0</v>
      </c>
      <c r="I142" s="10">
        <v>0</v>
      </c>
      <c r="J142" s="10">
        <v>1</v>
      </c>
      <c r="K142" s="6">
        <f t="shared" ref="K142:K145" si="16">IF(C142=0,"-",(G142-C142)/C142)</f>
        <v>0</v>
      </c>
      <c r="L142" s="6" t="str">
        <f t="shared" si="15"/>
        <v>-</v>
      </c>
      <c r="M142" s="6" t="str">
        <f t="shared" si="15"/>
        <v>-</v>
      </c>
      <c r="N142" s="6">
        <f t="shared" si="15"/>
        <v>0</v>
      </c>
    </row>
    <row r="143" spans="2:14" ht="15" thickBot="1" x14ac:dyDescent="0.25">
      <c r="B143" s="4" t="s">
        <v>74</v>
      </c>
      <c r="C143" s="10">
        <v>218</v>
      </c>
      <c r="D143" s="10">
        <v>0</v>
      </c>
      <c r="E143" s="10">
        <v>67</v>
      </c>
      <c r="F143" s="10">
        <v>285</v>
      </c>
      <c r="G143" s="10">
        <v>209</v>
      </c>
      <c r="H143" s="10">
        <v>0</v>
      </c>
      <c r="I143" s="10">
        <v>67</v>
      </c>
      <c r="J143" s="10">
        <v>276</v>
      </c>
      <c r="K143" s="6">
        <f t="shared" si="16"/>
        <v>-4.1284403669724773E-2</v>
      </c>
      <c r="L143" s="6" t="str">
        <f t="shared" si="15"/>
        <v>-</v>
      </c>
      <c r="M143" s="6">
        <f t="shared" si="15"/>
        <v>0</v>
      </c>
      <c r="N143" s="6">
        <f t="shared" si="15"/>
        <v>-3.1578947368421054E-2</v>
      </c>
    </row>
    <row r="144" spans="2:14" ht="15" thickBot="1" x14ac:dyDescent="0.25">
      <c r="B144" s="4" t="s">
        <v>75</v>
      </c>
      <c r="C144" s="10">
        <v>1</v>
      </c>
      <c r="D144" s="10">
        <v>0</v>
      </c>
      <c r="E144" s="10">
        <v>0</v>
      </c>
      <c r="F144" s="10">
        <v>1</v>
      </c>
      <c r="G144" s="10">
        <v>3</v>
      </c>
      <c r="H144" s="10">
        <v>0</v>
      </c>
      <c r="I144" s="10">
        <v>4</v>
      </c>
      <c r="J144" s="10">
        <v>7</v>
      </c>
      <c r="K144" s="6">
        <f t="shared" si="16"/>
        <v>2</v>
      </c>
      <c r="L144" s="6" t="str">
        <f t="shared" si="15"/>
        <v>-</v>
      </c>
      <c r="M144" s="6" t="str">
        <f t="shared" si="15"/>
        <v>-</v>
      </c>
      <c r="N144" s="6">
        <f t="shared" si="15"/>
        <v>6</v>
      </c>
    </row>
    <row r="145" spans="2:14" ht="15" thickBot="1" x14ac:dyDescent="0.25">
      <c r="B145" s="4" t="s">
        <v>76</v>
      </c>
      <c r="C145" s="10">
        <v>0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6" t="str">
        <f t="shared" si="16"/>
        <v>-</v>
      </c>
      <c r="L145" s="6" t="str">
        <f t="shared" si="15"/>
        <v>-</v>
      </c>
      <c r="M145" s="6" t="str">
        <f t="shared" si="15"/>
        <v>-</v>
      </c>
      <c r="N145" s="6" t="str">
        <f t="shared" si="15"/>
        <v>-</v>
      </c>
    </row>
    <row r="146" spans="2:14" ht="15" thickBot="1" x14ac:dyDescent="0.25">
      <c r="B146" s="7" t="s">
        <v>69</v>
      </c>
      <c r="C146" s="10">
        <v>247</v>
      </c>
      <c r="D146" s="10">
        <v>0</v>
      </c>
      <c r="E146" s="10">
        <v>75</v>
      </c>
      <c r="F146" s="10">
        <v>322</v>
      </c>
      <c r="G146" s="10">
        <v>236</v>
      </c>
      <c r="H146" s="10">
        <v>0</v>
      </c>
      <c r="I146" s="10">
        <v>79</v>
      </c>
      <c r="J146" s="10">
        <v>315</v>
      </c>
      <c r="K146" s="6"/>
      <c r="L146" s="6"/>
      <c r="M146" s="6"/>
      <c r="N146" s="6"/>
    </row>
    <row r="147" spans="2:14" ht="29.25" thickBot="1" x14ac:dyDescent="0.25">
      <c r="B147" s="7" t="s">
        <v>77</v>
      </c>
      <c r="C147" s="6">
        <f t="shared" ref="C147:J148" si="17">IF(C141=0,"-",(C141/(C141+C143)))</f>
        <v>0.11020408163265306</v>
      </c>
      <c r="D147" s="6" t="str">
        <f t="shared" si="17"/>
        <v>-</v>
      </c>
      <c r="E147" s="6">
        <f t="shared" si="17"/>
        <v>0.10666666666666667</v>
      </c>
      <c r="F147" s="6">
        <f t="shared" si="17"/>
        <v>0.109375</v>
      </c>
      <c r="G147" s="6">
        <f t="shared" si="17"/>
        <v>9.9137931034482762E-2</v>
      </c>
      <c r="H147" s="6" t="str">
        <f t="shared" si="17"/>
        <v>-</v>
      </c>
      <c r="I147" s="6">
        <f t="shared" si="17"/>
        <v>0.10666666666666667</v>
      </c>
      <c r="J147" s="6">
        <f t="shared" si="17"/>
        <v>0.10097719869706841</v>
      </c>
      <c r="K147" s="6">
        <f>IF(OR(C147="-",G147="-"),"-",(G147-C147)/C147)</f>
        <v>-0.10041507024265645</v>
      </c>
      <c r="L147" s="6" t="str">
        <f t="shared" ref="L147:N148" si="18">IF(OR(D147="-",H147="-"),"-",(H147-D147)/D147)</f>
        <v>-</v>
      </c>
      <c r="M147" s="6">
        <f t="shared" si="18"/>
        <v>0</v>
      </c>
      <c r="N147" s="6">
        <f t="shared" si="18"/>
        <v>-7.6779897626803137E-2</v>
      </c>
    </row>
    <row r="148" spans="2:14" ht="29.25" thickBot="1" x14ac:dyDescent="0.25">
      <c r="B148" s="7" t="s">
        <v>78</v>
      </c>
      <c r="C148" s="6">
        <f t="shared" si="17"/>
        <v>0.5</v>
      </c>
      <c r="D148" s="6" t="str">
        <f t="shared" si="17"/>
        <v>-</v>
      </c>
      <c r="E148" s="6" t="str">
        <f t="shared" si="17"/>
        <v>-</v>
      </c>
      <c r="F148" s="6">
        <f t="shared" si="17"/>
        <v>0.5</v>
      </c>
      <c r="G148" s="6">
        <f t="shared" si="17"/>
        <v>0.25</v>
      </c>
      <c r="H148" s="6" t="str">
        <f t="shared" si="17"/>
        <v>-</v>
      </c>
      <c r="I148" s="6" t="str">
        <f t="shared" si="17"/>
        <v>-</v>
      </c>
      <c r="J148" s="6">
        <f t="shared" si="17"/>
        <v>0.125</v>
      </c>
      <c r="K148" s="6">
        <f>IF(OR(C148="-",G148="-"),"-",(G148-C148)/C148)</f>
        <v>-0.5</v>
      </c>
      <c r="L148" s="6" t="str">
        <f t="shared" si="18"/>
        <v>-</v>
      </c>
      <c r="M148" s="6" t="str">
        <f t="shared" si="18"/>
        <v>-</v>
      </c>
      <c r="N148" s="6">
        <f t="shared" si="18"/>
        <v>-0.75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2" spans="2:14" ht="14.25" x14ac:dyDescent="0.2">
      <c r="B152" s="7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</row>
    <row r="153" spans="2:14" ht="14.25" x14ac:dyDescent="0.2">
      <c r="B153" s="7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</row>
    <row r="154" spans="2:14" ht="29.25" customHeight="1" thickBot="1" x14ac:dyDescent="0.25">
      <c r="B154" s="7"/>
      <c r="C154" s="8">
        <v>2017</v>
      </c>
      <c r="D154" s="8">
        <v>2018</v>
      </c>
      <c r="E154" s="19" t="s">
        <v>59</v>
      </c>
    </row>
    <row r="155" spans="2:14" ht="15" thickBot="1" x14ac:dyDescent="0.25">
      <c r="B155" s="4" t="s">
        <v>95</v>
      </c>
      <c r="C155" s="20">
        <v>161</v>
      </c>
      <c r="D155" s="20">
        <v>212</v>
      </c>
      <c r="E155" s="18">
        <f>IF(C155=0,"-",(D155-C155)/C155)</f>
        <v>0.31677018633540371</v>
      </c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15" thickBot="1" x14ac:dyDescent="0.25">
      <c r="B156" s="4" t="s">
        <v>96</v>
      </c>
      <c r="C156" s="20">
        <v>28</v>
      </c>
      <c r="D156" s="20">
        <v>24</v>
      </c>
      <c r="E156" s="18">
        <f t="shared" ref="E156:E157" si="19">IF(C156=0,"-",(D156-C156)/C156)</f>
        <v>-0.14285714285714285</v>
      </c>
      <c r="F156" s="18"/>
      <c r="G156" s="18"/>
      <c r="H156" s="18"/>
      <c r="I156" s="18"/>
      <c r="J156" s="18"/>
      <c r="K156" s="18"/>
      <c r="L156" s="18"/>
      <c r="M156" s="18"/>
      <c r="N156" s="18"/>
    </row>
    <row r="157" spans="2:14" ht="15" thickBot="1" x14ac:dyDescent="0.25">
      <c r="B157" s="4" t="s">
        <v>97</v>
      </c>
      <c r="C157" s="20">
        <v>0</v>
      </c>
      <c r="D157" s="20">
        <v>0</v>
      </c>
      <c r="E157" s="18" t="str">
        <f t="shared" si="19"/>
        <v>-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98</v>
      </c>
      <c r="C158" s="18">
        <f>IF(C155=0,"-",C155/(C155+C156+C157))</f>
        <v>0.85185185185185186</v>
      </c>
      <c r="D158" s="18">
        <f>IF(D155=0,"-",D155/(D155+D156+D157))</f>
        <v>0.89830508474576276</v>
      </c>
      <c r="E158" s="18">
        <f>IF(OR(C158="-",D158="-"),"-",(D158-C158)/C158)</f>
        <v>5.4532056005895405E-2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4.25" x14ac:dyDescent="0.2">
      <c r="B159" s="7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4.25" x14ac:dyDescent="0.2">
      <c r="B160" s="7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</row>
    <row r="164" spans="2:5" ht="42.75" customHeight="1" thickBot="1" x14ac:dyDescent="0.25">
      <c r="C164" s="8">
        <v>2017</v>
      </c>
      <c r="D164" s="8">
        <v>2018</v>
      </c>
      <c r="E164" s="8" t="s">
        <v>27</v>
      </c>
    </row>
    <row r="165" spans="2:5" ht="20.100000000000001" customHeight="1" thickBot="1" x14ac:dyDescent="0.25">
      <c r="B165" s="4" t="s">
        <v>39</v>
      </c>
      <c r="C165" s="5">
        <v>10</v>
      </c>
      <c r="D165" s="5">
        <v>15</v>
      </c>
      <c r="E165" s="6">
        <f>IF(C165=0,"-",(D165-C165)/C165)</f>
        <v>0.5</v>
      </c>
    </row>
    <row r="166" spans="2:5" ht="20.100000000000001" customHeight="1" thickBot="1" x14ac:dyDescent="0.25">
      <c r="B166" s="4" t="s">
        <v>42</v>
      </c>
      <c r="C166" s="5">
        <v>8</v>
      </c>
      <c r="D166" s="5">
        <v>13</v>
      </c>
      <c r="E166" s="6">
        <f t="shared" ref="E166:E167" si="20">IF(C166=0,"-",(D166-C166)/C166)</f>
        <v>0.625</v>
      </c>
    </row>
    <row r="167" spans="2:5" ht="20.100000000000001" customHeight="1" thickBot="1" x14ac:dyDescent="0.25">
      <c r="B167" s="4" t="s">
        <v>43</v>
      </c>
      <c r="C167" s="5">
        <v>2</v>
      </c>
      <c r="D167" s="5">
        <v>2</v>
      </c>
      <c r="E167" s="6">
        <f t="shared" si="20"/>
        <v>0</v>
      </c>
    </row>
    <row r="168" spans="2:5" ht="20.100000000000001" customHeight="1" thickBot="1" x14ac:dyDescent="0.25">
      <c r="B168" s="4" t="s">
        <v>99</v>
      </c>
      <c r="C168" s="6">
        <f>IF(C165=0,"-",(C166+C167)/C165)</f>
        <v>1</v>
      </c>
      <c r="D168" s="6">
        <f>IF(D165=0,"-",(D166+D167)/D165)</f>
        <v>1</v>
      </c>
      <c r="E168" s="6">
        <f t="shared" ref="E168:E170" si="21">IF(OR(C168="-",D168="-"),"-",(D168-C168)/C168)</f>
        <v>0</v>
      </c>
    </row>
    <row r="169" spans="2:5" ht="20.100000000000001" customHeight="1" thickBot="1" x14ac:dyDescent="0.25">
      <c r="B169" s="4" t="s">
        <v>40</v>
      </c>
      <c r="C169" s="6">
        <v>1</v>
      </c>
      <c r="D169" s="6">
        <v>1</v>
      </c>
      <c r="E169" s="6">
        <f t="shared" si="21"/>
        <v>0</v>
      </c>
    </row>
    <row r="170" spans="2:5" ht="20.100000000000001" customHeight="1" thickBot="1" x14ac:dyDescent="0.25">
      <c r="B170" s="4" t="s">
        <v>41</v>
      </c>
      <c r="C170" s="6">
        <v>1</v>
      </c>
      <c r="D170" s="6">
        <v>1</v>
      </c>
      <c r="E170" s="6">
        <f t="shared" si="21"/>
        <v>0</v>
      </c>
    </row>
    <row r="176" spans="2:5" ht="42.75" customHeight="1" thickBot="1" x14ac:dyDescent="0.25">
      <c r="C176" s="8">
        <v>2017</v>
      </c>
      <c r="D176" s="8">
        <v>2018</v>
      </c>
      <c r="E176" s="8" t="s">
        <v>27</v>
      </c>
    </row>
    <row r="177" spans="2:10" ht="15" thickBot="1" x14ac:dyDescent="0.25">
      <c r="B177" s="15" t="s">
        <v>82</v>
      </c>
      <c r="C177" s="5">
        <v>6</v>
      </c>
      <c r="D177" s="5">
        <v>16</v>
      </c>
      <c r="E177" s="6">
        <f>IF(C177=0,"-",(D177-C177)/C177)</f>
        <v>1.6666666666666667</v>
      </c>
      <c r="H177" s="13"/>
    </row>
    <row r="178" spans="2:10" ht="15" thickBot="1" x14ac:dyDescent="0.25">
      <c r="B178" s="4" t="s">
        <v>44</v>
      </c>
      <c r="C178" s="5">
        <v>3</v>
      </c>
      <c r="D178" s="5">
        <v>11</v>
      </c>
      <c r="E178" s="6">
        <f t="shared" ref="E178:E184" si="22">IF(C178=0,"-",(D178-C178)/C178)</f>
        <v>2.6666666666666665</v>
      </c>
      <c r="H178" s="13"/>
    </row>
    <row r="179" spans="2:10" ht="15" thickBot="1" x14ac:dyDescent="0.25">
      <c r="B179" s="4" t="s">
        <v>48</v>
      </c>
      <c r="C179" s="5">
        <v>3</v>
      </c>
      <c r="D179" s="5">
        <v>2</v>
      </c>
      <c r="E179" s="6">
        <f t="shared" si="22"/>
        <v>-0.33333333333333331</v>
      </c>
      <c r="H179" s="13"/>
    </row>
    <row r="180" spans="2:10" ht="15" thickBot="1" x14ac:dyDescent="0.25">
      <c r="B180" s="4" t="s">
        <v>79</v>
      </c>
      <c r="C180" s="5">
        <v>0</v>
      </c>
      <c r="D180" s="5">
        <v>3</v>
      </c>
      <c r="E180" s="6" t="str">
        <f t="shared" si="22"/>
        <v>-</v>
      </c>
      <c r="H180" s="13"/>
    </row>
    <row r="181" spans="2:10" ht="15" thickBot="1" x14ac:dyDescent="0.25">
      <c r="B181" s="15" t="s">
        <v>80</v>
      </c>
      <c r="C181" s="5">
        <v>324</v>
      </c>
      <c r="D181" s="5">
        <v>291</v>
      </c>
      <c r="E181" s="6">
        <f t="shared" si="22"/>
        <v>-0.10185185185185185</v>
      </c>
      <c r="H181" s="13"/>
    </row>
    <row r="182" spans="2:10" ht="15" thickBot="1" x14ac:dyDescent="0.25">
      <c r="B182" s="4" t="s">
        <v>48</v>
      </c>
      <c r="C182" s="5">
        <v>249</v>
      </c>
      <c r="D182" s="5">
        <v>220</v>
      </c>
      <c r="E182" s="6">
        <f t="shared" si="22"/>
        <v>-0.11646586345381527</v>
      </c>
      <c r="H182" s="13"/>
    </row>
    <row r="183" spans="2:10" ht="15" thickBot="1" x14ac:dyDescent="0.25">
      <c r="B183" s="4" t="s">
        <v>71</v>
      </c>
      <c r="C183" s="5">
        <v>0</v>
      </c>
      <c r="D183" s="5">
        <v>0</v>
      </c>
      <c r="E183" s="6" t="str">
        <f t="shared" si="22"/>
        <v>-</v>
      </c>
      <c r="H183" s="13"/>
    </row>
    <row r="184" spans="2:10" ht="15" thickBot="1" x14ac:dyDescent="0.25">
      <c r="B184" s="4" t="s">
        <v>81</v>
      </c>
      <c r="C184" s="5">
        <v>75</v>
      </c>
      <c r="D184" s="5">
        <v>71</v>
      </c>
      <c r="E184" s="6">
        <f t="shared" si="22"/>
        <v>-5.3333333333333337E-2</v>
      </c>
      <c r="H184" s="13"/>
    </row>
    <row r="185" spans="2:10" x14ac:dyDescent="0.2">
      <c r="B185" s="9"/>
      <c r="C185" s="9"/>
      <c r="D185" s="9"/>
      <c r="E185" s="9"/>
      <c r="F185" s="9"/>
      <c r="G185" s="9"/>
      <c r="H185" s="9"/>
      <c r="I185" s="9"/>
      <c r="J185" s="9"/>
    </row>
    <row r="186" spans="2:10" x14ac:dyDescent="0.2">
      <c r="B186" s="9"/>
      <c r="C186" s="9"/>
      <c r="D186" s="9"/>
      <c r="E186" s="9"/>
      <c r="F186" s="9"/>
      <c r="G186" s="9"/>
      <c r="H186" s="9"/>
      <c r="I186" s="9"/>
      <c r="J186" s="9"/>
    </row>
    <row r="196" spans="2:5" ht="42.75" customHeight="1" thickBot="1" x14ac:dyDescent="0.25">
      <c r="C196" s="8">
        <v>2017</v>
      </c>
      <c r="D196" s="8">
        <v>2018</v>
      </c>
      <c r="E196" s="8" t="s">
        <v>27</v>
      </c>
    </row>
    <row r="197" spans="2:5" ht="15" thickBot="1" x14ac:dyDescent="0.25">
      <c r="B197" s="4" t="s">
        <v>83</v>
      </c>
      <c r="C197" s="5">
        <v>22</v>
      </c>
      <c r="D197" s="5">
        <v>21</v>
      </c>
      <c r="E197" s="6">
        <f t="shared" ref="E197:E200" si="23">IF(C197=0,"-",(D197-C197)/C197)</f>
        <v>-4.5454545454545456E-2</v>
      </c>
    </row>
    <row r="198" spans="2:5" ht="15" thickBot="1" x14ac:dyDescent="0.25">
      <c r="B198" s="4" t="s">
        <v>84</v>
      </c>
      <c r="C198" s="5">
        <v>1</v>
      </c>
      <c r="D198" s="5">
        <v>0</v>
      </c>
      <c r="E198" s="6">
        <f t="shared" si="23"/>
        <v>-1</v>
      </c>
    </row>
    <row r="199" spans="2:5" ht="15" thickBot="1" x14ac:dyDescent="0.25">
      <c r="B199" s="4" t="s">
        <v>85</v>
      </c>
      <c r="C199" s="5">
        <v>23</v>
      </c>
      <c r="D199" s="5">
        <v>21</v>
      </c>
      <c r="E199" s="6">
        <f t="shared" si="23"/>
        <v>-8.6956521739130432E-2</v>
      </c>
    </row>
    <row r="200" spans="2:5" ht="15" thickBot="1" x14ac:dyDescent="0.25">
      <c r="B200" s="4" t="s">
        <v>86</v>
      </c>
      <c r="C200" s="5">
        <v>20</v>
      </c>
      <c r="D200" s="5">
        <v>20</v>
      </c>
      <c r="E200" s="6">
        <f t="shared" si="23"/>
        <v>0</v>
      </c>
    </row>
    <row r="206" spans="2:5" ht="42.75" customHeight="1" thickBot="1" x14ac:dyDescent="0.25">
      <c r="C206" s="8">
        <v>2017</v>
      </c>
      <c r="D206" s="8">
        <v>2018</v>
      </c>
      <c r="E206" s="8" t="s">
        <v>27</v>
      </c>
    </row>
    <row r="207" spans="2:5" ht="20.100000000000001" customHeight="1" thickBot="1" x14ac:dyDescent="0.25">
      <c r="B207" s="16" t="s">
        <v>89</v>
      </c>
      <c r="C207" s="5"/>
      <c r="D207" s="5"/>
      <c r="E207" s="6" t="str">
        <f t="shared" ref="E207:E210" si="24">IF(C207=0,"-",(D207-C207)/C207)</f>
        <v>-</v>
      </c>
    </row>
    <row r="208" spans="2:5" ht="20.100000000000001" customHeight="1" thickBot="1" x14ac:dyDescent="0.25">
      <c r="B208" s="17" t="s">
        <v>90</v>
      </c>
      <c r="C208" s="5">
        <v>22</v>
      </c>
      <c r="D208" s="5">
        <v>24</v>
      </c>
      <c r="E208" s="6">
        <f t="shared" si="24"/>
        <v>9.0909090909090912E-2</v>
      </c>
    </row>
    <row r="209" spans="2:5" ht="20.100000000000001" customHeight="1" thickBot="1" x14ac:dyDescent="0.25">
      <c r="B209" s="17" t="s">
        <v>87</v>
      </c>
      <c r="C209" s="5">
        <v>18</v>
      </c>
      <c r="D209" s="5">
        <v>21</v>
      </c>
      <c r="E209" s="6">
        <f t="shared" si="24"/>
        <v>0.16666666666666666</v>
      </c>
    </row>
    <row r="210" spans="2:5" ht="20.100000000000001" customHeight="1" thickBot="1" x14ac:dyDescent="0.25">
      <c r="B210" s="17" t="s">
        <v>88</v>
      </c>
      <c r="C210" s="5">
        <v>4</v>
      </c>
      <c r="D210" s="5">
        <v>3</v>
      </c>
      <c r="E210" s="6">
        <f t="shared" si="24"/>
        <v>-0.25</v>
      </c>
    </row>
    <row r="211" spans="2:5" ht="20.100000000000001" customHeight="1" thickBot="1" x14ac:dyDescent="0.25">
      <c r="B211" s="17" t="s">
        <v>91</v>
      </c>
      <c r="C211" s="5"/>
      <c r="D211" s="5"/>
      <c r="E211" s="6"/>
    </row>
    <row r="212" spans="2:5" ht="20.100000000000001" customHeight="1" thickBot="1" x14ac:dyDescent="0.25">
      <c r="B212" s="17" t="s">
        <v>90</v>
      </c>
      <c r="C212" s="5">
        <v>1</v>
      </c>
      <c r="D212" s="5">
        <v>0</v>
      </c>
      <c r="E212" s="6">
        <f>IF(C212=0,"-",(D212-C212)/C212)</f>
        <v>-1</v>
      </c>
    </row>
    <row r="213" spans="2:5" ht="15" thickBot="1" x14ac:dyDescent="0.25">
      <c r="B213" s="17" t="s">
        <v>87</v>
      </c>
      <c r="C213" s="5">
        <v>1</v>
      </c>
      <c r="D213" s="5">
        <v>0</v>
      </c>
      <c r="E213" s="6">
        <f t="shared" ref="E213:E214" si="25">IF(C213=0,"-",(D213-C213)/C213)</f>
        <v>-1</v>
      </c>
    </row>
    <row r="214" spans="2:5" ht="15" thickBot="1" x14ac:dyDescent="0.25">
      <c r="B214" s="17" t="s">
        <v>88</v>
      </c>
      <c r="C214" s="5">
        <v>0</v>
      </c>
      <c r="D214" s="5">
        <v>0</v>
      </c>
      <c r="E214" s="6" t="str">
        <f t="shared" si="25"/>
        <v>-</v>
      </c>
    </row>
    <row r="220" spans="2:5" ht="42.75" customHeight="1" thickBot="1" x14ac:dyDescent="0.25">
      <c r="C220" s="8">
        <v>2017</v>
      </c>
      <c r="D220" s="8">
        <v>2018</v>
      </c>
      <c r="E220" s="8" t="s">
        <v>27</v>
      </c>
    </row>
    <row r="221" spans="2:5" ht="15" thickBot="1" x14ac:dyDescent="0.25">
      <c r="B221" s="16" t="s">
        <v>92</v>
      </c>
      <c r="C221" s="5">
        <v>33</v>
      </c>
      <c r="D221" s="5">
        <v>50</v>
      </c>
      <c r="E221" s="6">
        <f t="shared" ref="E221:E223" si="26">IF(C221=0,"-",(D221-C221)/C221)</f>
        <v>0.51515151515151514</v>
      </c>
    </row>
    <row r="222" spans="2:5" ht="15" thickBot="1" x14ac:dyDescent="0.25">
      <c r="B222" s="16" t="s">
        <v>93</v>
      </c>
      <c r="C222" s="5">
        <v>25</v>
      </c>
      <c r="D222" s="5">
        <v>38</v>
      </c>
      <c r="E222" s="6">
        <f t="shared" si="26"/>
        <v>0.52</v>
      </c>
    </row>
    <row r="223" spans="2:5" ht="15" thickBot="1" x14ac:dyDescent="0.25">
      <c r="B223" s="16" t="s">
        <v>94</v>
      </c>
      <c r="C223" s="5">
        <v>9</v>
      </c>
      <c r="D223" s="5">
        <v>22</v>
      </c>
      <c r="E223" s="6">
        <f t="shared" si="26"/>
        <v>1.4444444444444444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4:F124"/>
    <mergeCell ref="G124:J124"/>
    <mergeCell ref="K124:N124"/>
    <mergeCell ref="C139:F139"/>
    <mergeCell ref="G139:J139"/>
    <mergeCell ref="K139:N139"/>
  </mergeCells>
  <pageMargins left="0.70866141732283472" right="0.70866141732283472" top="0.74803149606299213" bottom="0.74803149606299213" header="0.31496062992125984" footer="0.31496062992125984"/>
  <pageSetup paperSize="9" scale="1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1" spans="2:5" ht="27" customHeight="1" x14ac:dyDescent="0.2">
      <c r="B11" s="21" t="str">
        <f>Portada!B9</f>
        <v>AÑO  2018</v>
      </c>
    </row>
    <row r="13" spans="2:5" ht="42.75" customHeight="1" thickBot="1" x14ac:dyDescent="0.25">
      <c r="C13" s="8">
        <v>2017</v>
      </c>
      <c r="D13" s="8">
        <v>2018</v>
      </c>
      <c r="E13" s="8" t="s">
        <v>27</v>
      </c>
    </row>
    <row r="14" spans="2:5" ht="20.100000000000001" customHeight="1" thickBot="1" x14ac:dyDescent="0.25">
      <c r="B14" s="4" t="s">
        <v>22</v>
      </c>
      <c r="C14" s="5">
        <v>1908</v>
      </c>
      <c r="D14" s="5">
        <v>2000</v>
      </c>
      <c r="E14" s="6">
        <f>IF(C14&gt;0,(D14-C14)/C14,"-")</f>
        <v>4.8218029350104823E-2</v>
      </c>
    </row>
    <row r="15" spans="2:5" ht="20.100000000000001" customHeight="1" thickBot="1" x14ac:dyDescent="0.25">
      <c r="B15" s="4" t="s">
        <v>17</v>
      </c>
      <c r="C15" s="5">
        <v>1717</v>
      </c>
      <c r="D15" s="5">
        <v>2038</v>
      </c>
      <c r="E15" s="6">
        <f t="shared" ref="E15:E23" si="0">IF(C15&gt;0,(D15-C15)/C15,"-")</f>
        <v>0.18695398951659872</v>
      </c>
    </row>
    <row r="16" spans="2:5" ht="20.100000000000001" customHeight="1" thickBot="1" x14ac:dyDescent="0.25">
      <c r="B16" s="4" t="s">
        <v>18</v>
      </c>
      <c r="C16" s="5">
        <v>1523</v>
      </c>
      <c r="D16" s="5">
        <v>1701</v>
      </c>
      <c r="E16" s="6">
        <f t="shared" si="0"/>
        <v>0.11687458962573867</v>
      </c>
    </row>
    <row r="17" spans="2:5" ht="20.100000000000001" customHeight="1" thickBot="1" x14ac:dyDescent="0.25">
      <c r="B17" s="4" t="s">
        <v>19</v>
      </c>
      <c r="C17" s="5">
        <v>194</v>
      </c>
      <c r="D17" s="5">
        <v>337</v>
      </c>
      <c r="E17" s="6">
        <f t="shared" si="0"/>
        <v>0.73711340206185572</v>
      </c>
    </row>
    <row r="18" spans="2:5" ht="20.100000000000001" customHeight="1" thickBot="1" x14ac:dyDescent="0.25">
      <c r="B18" s="4" t="s">
        <v>20</v>
      </c>
      <c r="C18" s="6">
        <f>C17/C15</f>
        <v>0.11298776936517181</v>
      </c>
      <c r="D18" s="6">
        <f>D17/D15</f>
        <v>0.16535819430814525</v>
      </c>
      <c r="E18" s="6">
        <f t="shared" si="0"/>
        <v>0.46350525580971846</v>
      </c>
    </row>
    <row r="19" spans="2:5" ht="30" customHeight="1" thickBot="1" x14ac:dyDescent="0.25">
      <c r="B19" s="4" t="s">
        <v>23</v>
      </c>
      <c r="C19" s="5">
        <v>127</v>
      </c>
      <c r="D19" s="5">
        <v>98</v>
      </c>
      <c r="E19" s="6">
        <f t="shared" si="0"/>
        <v>-0.2283464566929134</v>
      </c>
    </row>
    <row r="20" spans="2:5" ht="20.100000000000001" customHeight="1" thickBot="1" x14ac:dyDescent="0.25">
      <c r="B20" s="4" t="s">
        <v>24</v>
      </c>
      <c r="C20" s="5">
        <v>95</v>
      </c>
      <c r="D20" s="5">
        <v>72</v>
      </c>
      <c r="E20" s="6">
        <f t="shared" si="0"/>
        <v>-0.24210526315789474</v>
      </c>
    </row>
    <row r="21" spans="2:5" ht="20.100000000000001" customHeight="1" thickBot="1" x14ac:dyDescent="0.25">
      <c r="B21" s="4" t="s">
        <v>25</v>
      </c>
      <c r="C21" s="5">
        <v>32</v>
      </c>
      <c r="D21" s="5">
        <v>26</v>
      </c>
      <c r="E21" s="6">
        <f t="shared" si="0"/>
        <v>-0.1875</v>
      </c>
    </row>
    <row r="22" spans="2:5" ht="20.100000000000001" customHeight="1" thickBot="1" x14ac:dyDescent="0.25">
      <c r="B22" s="4" t="s">
        <v>21</v>
      </c>
      <c r="C22" s="6">
        <f>C21/C19</f>
        <v>0.25196850393700787</v>
      </c>
      <c r="D22" s="6">
        <f t="shared" ref="D22" si="1">D21/D19</f>
        <v>0.26530612244897961</v>
      </c>
      <c r="E22" s="6">
        <f t="shared" si="0"/>
        <v>5.2933673469387835E-2</v>
      </c>
    </row>
    <row r="23" spans="2:5" ht="20.100000000000001" customHeight="1" thickBot="1" x14ac:dyDescent="0.25">
      <c r="B23" s="7" t="s">
        <v>26</v>
      </c>
      <c r="C23" s="6">
        <v>0.57523443232033555</v>
      </c>
      <c r="D23" s="6">
        <v>0.68236987929620141</v>
      </c>
      <c r="E23" s="6">
        <f t="shared" si="0"/>
        <v>0.18624658218686821</v>
      </c>
    </row>
    <row r="31" spans="2:5" ht="42.75" customHeight="1" thickBot="1" x14ac:dyDescent="0.25">
      <c r="C31" s="8">
        <v>2017</v>
      </c>
      <c r="D31" s="8">
        <v>2018</v>
      </c>
      <c r="E31" s="8" t="s">
        <v>27</v>
      </c>
    </row>
    <row r="32" spans="2:5" ht="20.100000000000001" customHeight="1" thickBot="1" x14ac:dyDescent="0.25">
      <c r="B32" s="4" t="s">
        <v>28</v>
      </c>
      <c r="C32" s="5">
        <v>296</v>
      </c>
      <c r="D32" s="5">
        <v>352</v>
      </c>
      <c r="E32" s="6">
        <f>IF(C32&gt;0,(D32-C32)/C32,"-")</f>
        <v>0.1891891891891892</v>
      </c>
    </row>
    <row r="33" spans="2:5" ht="20.100000000000001" customHeight="1" thickBot="1" x14ac:dyDescent="0.25">
      <c r="B33" s="4" t="s">
        <v>30</v>
      </c>
      <c r="C33" s="5">
        <v>0</v>
      </c>
      <c r="D33" s="5">
        <v>0</v>
      </c>
      <c r="E33" s="6" t="str">
        <f t="shared" ref="E33:E35" si="2">IF(C33&gt;0,(D33-C33)/C33,"-")</f>
        <v>-</v>
      </c>
    </row>
    <row r="34" spans="2:5" ht="20.100000000000001" customHeight="1" thickBot="1" x14ac:dyDescent="0.25">
      <c r="B34" s="4" t="s">
        <v>29</v>
      </c>
      <c r="C34" s="5">
        <v>193</v>
      </c>
      <c r="D34" s="5">
        <v>240</v>
      </c>
      <c r="E34" s="6">
        <f t="shared" si="2"/>
        <v>0.24352331606217617</v>
      </c>
    </row>
    <row r="35" spans="2:5" ht="20.100000000000001" customHeight="1" thickBot="1" x14ac:dyDescent="0.25">
      <c r="B35" s="4" t="s">
        <v>31</v>
      </c>
      <c r="C35" s="5">
        <v>103</v>
      </c>
      <c r="D35" s="5">
        <v>112</v>
      </c>
      <c r="E35" s="6">
        <f t="shared" si="2"/>
        <v>8.7378640776699032E-2</v>
      </c>
    </row>
    <row r="41" spans="2:5" ht="42.75" customHeight="1" thickBot="1" x14ac:dyDescent="0.25">
      <c r="C41" s="8">
        <v>2017</v>
      </c>
      <c r="D41" s="8">
        <v>2018</v>
      </c>
      <c r="E41" s="8" t="s">
        <v>27</v>
      </c>
    </row>
    <row r="42" spans="2:5" ht="20.100000000000001" customHeight="1" thickBot="1" x14ac:dyDescent="0.25">
      <c r="B42" s="4" t="s">
        <v>34</v>
      </c>
      <c r="C42" s="5">
        <v>168</v>
      </c>
      <c r="D42" s="5">
        <v>231</v>
      </c>
      <c r="E42" s="6">
        <f>IF(C42&gt;0,(D42-C42)/C42,"-")</f>
        <v>0.375</v>
      </c>
    </row>
    <row r="43" spans="2:5" ht="20.100000000000001" customHeight="1" thickBot="1" x14ac:dyDescent="0.25">
      <c r="B43" s="4" t="s">
        <v>35</v>
      </c>
      <c r="C43" s="5">
        <v>33</v>
      </c>
      <c r="D43" s="5">
        <v>21</v>
      </c>
      <c r="E43" s="6">
        <f t="shared" ref="E43:E49" si="3">IF(C43&gt;0,(D43-C43)/C43,"-")</f>
        <v>-0.36363636363636365</v>
      </c>
    </row>
    <row r="44" spans="2:5" ht="20.100000000000001" customHeight="1" thickBot="1" x14ac:dyDescent="0.25">
      <c r="B44" s="4" t="s">
        <v>32</v>
      </c>
      <c r="C44" s="5">
        <v>91</v>
      </c>
      <c r="D44" s="5">
        <v>75</v>
      </c>
      <c r="E44" s="6">
        <f t="shared" si="3"/>
        <v>-0.17582417582417584</v>
      </c>
    </row>
    <row r="45" spans="2:5" ht="20.100000000000001" customHeight="1" thickBot="1" x14ac:dyDescent="0.25">
      <c r="B45" s="4" t="s">
        <v>33</v>
      </c>
      <c r="C45" s="5">
        <v>924</v>
      </c>
      <c r="D45" s="5">
        <v>1003</v>
      </c>
      <c r="E45" s="6">
        <f t="shared" si="3"/>
        <v>8.5497835497835503E-2</v>
      </c>
    </row>
    <row r="46" spans="2:5" ht="20.100000000000001" customHeight="1" thickBot="1" x14ac:dyDescent="0.25">
      <c r="B46" s="4" t="s">
        <v>36</v>
      </c>
      <c r="C46" s="5">
        <v>298</v>
      </c>
      <c r="D46" s="5">
        <v>336</v>
      </c>
      <c r="E46" s="6">
        <f t="shared" si="3"/>
        <v>0.12751677852348994</v>
      </c>
    </row>
    <row r="47" spans="2:5" ht="20.100000000000001" customHeight="1" thickBot="1" x14ac:dyDescent="0.25">
      <c r="B47" s="4" t="s">
        <v>68</v>
      </c>
      <c r="C47" s="5">
        <v>208</v>
      </c>
      <c r="D47" s="5">
        <v>318</v>
      </c>
      <c r="E47" s="6">
        <f t="shared" si="3"/>
        <v>0.52884615384615385</v>
      </c>
    </row>
    <row r="48" spans="2:5" ht="20.100000000000001" customHeight="1" collapsed="1" thickBot="1" x14ac:dyDescent="0.25">
      <c r="B48" s="4" t="s">
        <v>37</v>
      </c>
      <c r="C48" s="6">
        <f>C42/(C42+C43)</f>
        <v>0.83582089552238803</v>
      </c>
      <c r="D48" s="6">
        <f>D42/(D42+D43)</f>
        <v>0.91666666666666663</v>
      </c>
      <c r="E48" s="6">
        <f t="shared" si="3"/>
        <v>9.6726190476190466E-2</v>
      </c>
    </row>
    <row r="49" spans="2:5" ht="20.100000000000001" customHeight="1" thickBot="1" x14ac:dyDescent="0.25">
      <c r="B49" s="4" t="s">
        <v>38</v>
      </c>
      <c r="C49" s="6">
        <f>C45/(C44+C45)</f>
        <v>0.91034482758620694</v>
      </c>
      <c r="D49" s="6">
        <f t="shared" ref="D49" si="4">D45/(D44+D45)</f>
        <v>0.93042671614100181</v>
      </c>
      <c r="E49" s="6">
        <f t="shared" si="3"/>
        <v>2.2059650306403455E-2</v>
      </c>
    </row>
    <row r="55" spans="2:5" ht="42.75" customHeight="1" thickBot="1" x14ac:dyDescent="0.25">
      <c r="C55" s="8">
        <v>2017</v>
      </c>
      <c r="D55" s="8">
        <v>2018</v>
      </c>
      <c r="E55" s="8" t="s">
        <v>27</v>
      </c>
    </row>
    <row r="56" spans="2:5" ht="20.100000000000001" customHeight="1" thickBot="1" x14ac:dyDescent="0.25">
      <c r="B56" s="4" t="s">
        <v>39</v>
      </c>
      <c r="C56" s="5">
        <v>203</v>
      </c>
      <c r="D56" s="5">
        <v>253</v>
      </c>
      <c r="E56" s="6">
        <f>IF(C56&gt;0,(D56-C56)/C56,"-")</f>
        <v>0.24630541871921183</v>
      </c>
    </row>
    <row r="57" spans="2:5" ht="20.100000000000001" customHeight="1" thickBot="1" x14ac:dyDescent="0.25">
      <c r="B57" s="4" t="s">
        <v>42</v>
      </c>
      <c r="C57" s="5">
        <v>144</v>
      </c>
      <c r="D57" s="5">
        <v>183</v>
      </c>
      <c r="E57" s="6">
        <f t="shared" ref="E57:E61" si="5">IF(C57&gt;0,(D57-C57)/C57,"-")</f>
        <v>0.27083333333333331</v>
      </c>
    </row>
    <row r="58" spans="2:5" ht="20.100000000000001" customHeight="1" thickBot="1" x14ac:dyDescent="0.25">
      <c r="B58" s="4" t="s">
        <v>43</v>
      </c>
      <c r="C58" s="5">
        <v>25</v>
      </c>
      <c r="D58" s="5">
        <v>49</v>
      </c>
      <c r="E58" s="6">
        <f t="shared" si="5"/>
        <v>0.96</v>
      </c>
    </row>
    <row r="59" spans="2:5" ht="20.100000000000001" customHeight="1" collapsed="1" thickBot="1" x14ac:dyDescent="0.25">
      <c r="B59" s="4" t="s">
        <v>99</v>
      </c>
      <c r="C59" s="6">
        <f>(C57+C58)/C56</f>
        <v>0.83251231527093594</v>
      </c>
      <c r="D59" s="6">
        <f>(D57+D58)/D56</f>
        <v>0.91699604743083007</v>
      </c>
      <c r="E59" s="6">
        <f t="shared" si="5"/>
        <v>0.10148045933999118</v>
      </c>
    </row>
    <row r="60" spans="2:5" ht="20.100000000000001" customHeight="1" thickBot="1" x14ac:dyDescent="0.25">
      <c r="B60" s="4" t="s">
        <v>40</v>
      </c>
      <c r="C60" s="6">
        <v>0.83236994219653182</v>
      </c>
      <c r="D60" s="6">
        <v>0.90594059405940597</v>
      </c>
      <c r="E60" s="6">
        <f t="shared" si="5"/>
        <v>8.8386963696369628E-2</v>
      </c>
    </row>
    <row r="61" spans="2:5" ht="20.100000000000001" customHeight="1" thickBot="1" x14ac:dyDescent="0.25">
      <c r="B61" s="4" t="s">
        <v>41</v>
      </c>
      <c r="C61" s="6">
        <v>0.83333333333333337</v>
      </c>
      <c r="D61" s="6">
        <v>0.96078431372549022</v>
      </c>
      <c r="E61" s="6">
        <f t="shared" si="5"/>
        <v>0.15294117647058822</v>
      </c>
    </row>
    <row r="62" spans="2:5" ht="15" thickBot="1" x14ac:dyDescent="0.25">
      <c r="E62" s="6"/>
    </row>
    <row r="67" spans="2:10" ht="42.75" customHeight="1" thickBot="1" x14ac:dyDescent="0.25">
      <c r="C67" s="8">
        <v>2017</v>
      </c>
      <c r="D67" s="8">
        <v>2018</v>
      </c>
      <c r="E67" s="8" t="s">
        <v>27</v>
      </c>
    </row>
    <row r="68" spans="2:10" ht="20.100000000000001" customHeight="1" thickBot="1" x14ac:dyDescent="0.25">
      <c r="B68" s="4" t="s">
        <v>45</v>
      </c>
      <c r="C68" s="5">
        <v>1980</v>
      </c>
      <c r="D68" s="5">
        <v>2313</v>
      </c>
      <c r="E68" s="6">
        <f>IF(C68&gt;0,(D68-C68)/C68,"-")</f>
        <v>0.16818181818181818</v>
      </c>
    </row>
    <row r="69" spans="2:10" ht="20.100000000000001" customHeight="1" thickBot="1" x14ac:dyDescent="0.25">
      <c r="B69" s="4" t="s">
        <v>46</v>
      </c>
      <c r="C69" s="5">
        <v>494</v>
      </c>
      <c r="D69" s="5">
        <v>653</v>
      </c>
      <c r="E69" s="6">
        <f t="shared" ref="E69:E75" si="6">IF(C69&gt;0,(D69-C69)/C69,"-")</f>
        <v>0.32186234817813764</v>
      </c>
    </row>
    <row r="70" spans="2:10" ht="20.100000000000001" customHeight="1" thickBot="1" x14ac:dyDescent="0.25">
      <c r="B70" s="4" t="s">
        <v>44</v>
      </c>
      <c r="C70" s="5">
        <v>5</v>
      </c>
      <c r="D70" s="5">
        <v>5</v>
      </c>
      <c r="E70" s="6">
        <f t="shared" si="6"/>
        <v>0</v>
      </c>
    </row>
    <row r="71" spans="2:10" ht="20.100000000000001" customHeight="1" thickBot="1" x14ac:dyDescent="0.25">
      <c r="B71" s="4" t="s">
        <v>47</v>
      </c>
      <c r="C71" s="5">
        <v>1087</v>
      </c>
      <c r="D71" s="5">
        <v>1223</v>
      </c>
      <c r="E71" s="6">
        <f t="shared" si="6"/>
        <v>0.125114995400184</v>
      </c>
    </row>
    <row r="72" spans="2:10" ht="20.100000000000001" customHeight="1" thickBot="1" x14ac:dyDescent="0.25">
      <c r="B72" s="4" t="s">
        <v>48</v>
      </c>
      <c r="C72" s="5">
        <v>290</v>
      </c>
      <c r="D72" s="5">
        <v>357</v>
      </c>
      <c r="E72" s="6">
        <f t="shared" si="6"/>
        <v>0.23103448275862068</v>
      </c>
    </row>
    <row r="73" spans="2:10" ht="20.100000000000001" customHeight="1" thickBot="1" x14ac:dyDescent="0.25">
      <c r="B73" s="4" t="s">
        <v>49</v>
      </c>
      <c r="C73" s="5">
        <v>104</v>
      </c>
      <c r="D73" s="5">
        <v>74</v>
      </c>
      <c r="E73" s="6">
        <f t="shared" si="6"/>
        <v>-0.28846153846153844</v>
      </c>
    </row>
    <row r="74" spans="2:10" ht="20.100000000000001" customHeight="1" thickBot="1" x14ac:dyDescent="0.25">
      <c r="B74" s="4" t="s">
        <v>50</v>
      </c>
      <c r="C74" s="5">
        <v>0</v>
      </c>
      <c r="D74" s="5">
        <v>0</v>
      </c>
      <c r="E74" s="6" t="str">
        <f t="shared" si="6"/>
        <v>-</v>
      </c>
    </row>
    <row r="75" spans="2:10" ht="20.100000000000001" customHeight="1" thickBot="1" x14ac:dyDescent="0.25">
      <c r="B75" s="4" t="s">
        <v>51</v>
      </c>
      <c r="C75" s="5">
        <v>0</v>
      </c>
      <c r="D75" s="5">
        <v>1</v>
      </c>
      <c r="E75" s="6" t="str">
        <f t="shared" si="6"/>
        <v>-</v>
      </c>
    </row>
    <row r="76" spans="2:10" x14ac:dyDescent="0.2">
      <c r="B76" s="9"/>
      <c r="C76" s="9"/>
      <c r="D76" s="9"/>
      <c r="E76" s="9"/>
      <c r="F76" s="9"/>
      <c r="G76" s="9"/>
      <c r="H76" s="9"/>
      <c r="I76" s="9"/>
      <c r="J76" s="9"/>
    </row>
    <row r="77" spans="2:10" x14ac:dyDescent="0.2">
      <c r="B77" s="9"/>
      <c r="C77" s="9"/>
      <c r="D77" s="9"/>
      <c r="E77" s="9"/>
      <c r="F77" s="9"/>
      <c r="G77" s="9"/>
      <c r="H77" s="9"/>
      <c r="I77" s="9"/>
      <c r="J77" s="9"/>
    </row>
    <row r="87" spans="2:5" ht="42.75" customHeight="1" thickBot="1" x14ac:dyDescent="0.25">
      <c r="C87" s="8">
        <v>2017</v>
      </c>
      <c r="D87" s="8">
        <v>2018</v>
      </c>
      <c r="E87" s="8" t="s">
        <v>27</v>
      </c>
    </row>
    <row r="88" spans="2:5" ht="29.25" thickBot="1" x14ac:dyDescent="0.25">
      <c r="B88" s="4" t="s">
        <v>52</v>
      </c>
      <c r="C88" s="5">
        <v>136</v>
      </c>
      <c r="D88" s="5">
        <v>147</v>
      </c>
      <c r="E88" s="6">
        <f>IF(C88&gt;0,(D88-C88)/C88,"-")</f>
        <v>8.0882352941176475E-2</v>
      </c>
    </row>
    <row r="89" spans="2:5" ht="29.25" thickBot="1" x14ac:dyDescent="0.25">
      <c r="B89" s="4" t="s">
        <v>53</v>
      </c>
      <c r="C89" s="5">
        <v>82</v>
      </c>
      <c r="D89" s="5">
        <v>84</v>
      </c>
      <c r="E89" s="6">
        <f t="shared" ref="E89:E91" si="7">IF(C89&gt;0,(D89-C89)/C89,"-")</f>
        <v>2.4390243902439025E-2</v>
      </c>
    </row>
    <row r="90" spans="2:5" ht="29.25" customHeight="1" thickBot="1" x14ac:dyDescent="0.25">
      <c r="B90" s="4" t="s">
        <v>54</v>
      </c>
      <c r="C90" s="5">
        <v>118</v>
      </c>
      <c r="D90" s="5">
        <v>121</v>
      </c>
      <c r="E90" s="6">
        <f t="shared" si="7"/>
        <v>2.5423728813559324E-2</v>
      </c>
    </row>
    <row r="91" spans="2:5" ht="29.25" customHeight="1" thickBot="1" x14ac:dyDescent="0.25">
      <c r="B91" s="4" t="s">
        <v>55</v>
      </c>
      <c r="C91" s="6">
        <f>(C88+C89)/(C88+C89+C90)</f>
        <v>0.64880952380952384</v>
      </c>
      <c r="D91" s="6">
        <f>(D88+D89)/(D88+D89+D90)</f>
        <v>0.65625</v>
      </c>
      <c r="E91" s="6">
        <f t="shared" si="7"/>
        <v>1.146788990825684E-2</v>
      </c>
    </row>
    <row r="97" spans="2:5" ht="42.75" customHeight="1" thickBot="1" x14ac:dyDescent="0.25">
      <c r="C97" s="8">
        <v>2017</v>
      </c>
      <c r="D97" s="8">
        <v>2018</v>
      </c>
      <c r="E97" s="8" t="s">
        <v>27</v>
      </c>
    </row>
    <row r="98" spans="2:5" ht="20.100000000000001" customHeight="1" thickBot="1" x14ac:dyDescent="0.25">
      <c r="B98" s="4" t="s">
        <v>39</v>
      </c>
      <c r="C98" s="5">
        <v>344</v>
      </c>
      <c r="D98" s="5">
        <v>352</v>
      </c>
      <c r="E98" s="6">
        <f>IF(C98&gt;0,(D98-C98)/C98,"-")</f>
        <v>2.3255813953488372E-2</v>
      </c>
    </row>
    <row r="99" spans="2:5" ht="20.100000000000001" customHeight="1" thickBot="1" x14ac:dyDescent="0.25">
      <c r="B99" s="4" t="s">
        <v>42</v>
      </c>
      <c r="C99" s="5">
        <v>177</v>
      </c>
      <c r="D99" s="5">
        <v>180</v>
      </c>
      <c r="E99" s="6">
        <f t="shared" ref="E99:E103" si="8">IF(C99&gt;0,(D99-C99)/C99,"-")</f>
        <v>1.6949152542372881E-2</v>
      </c>
    </row>
    <row r="100" spans="2:5" ht="20.100000000000001" customHeight="1" thickBot="1" x14ac:dyDescent="0.25">
      <c r="B100" s="4" t="s">
        <v>43</v>
      </c>
      <c r="C100" s="5">
        <v>41</v>
      </c>
      <c r="D100" s="5">
        <v>51</v>
      </c>
      <c r="E100" s="6">
        <f t="shared" si="8"/>
        <v>0.24390243902439024</v>
      </c>
    </row>
    <row r="101" spans="2:5" ht="20.100000000000001" customHeight="1" thickBot="1" x14ac:dyDescent="0.25">
      <c r="B101" s="4" t="s">
        <v>99</v>
      </c>
      <c r="C101" s="6">
        <f>(C99+C100)/C98</f>
        <v>0.63372093023255816</v>
      </c>
      <c r="D101" s="6">
        <f>(D99+D100)/D98</f>
        <v>0.65625</v>
      </c>
      <c r="E101" s="6">
        <f t="shared" si="8"/>
        <v>3.5550458715596304E-2</v>
      </c>
    </row>
    <row r="102" spans="2:5" ht="20.100000000000001" customHeight="1" thickBot="1" x14ac:dyDescent="0.25">
      <c r="B102" s="4" t="s">
        <v>40</v>
      </c>
      <c r="C102" s="6">
        <v>0.64130434782608692</v>
      </c>
      <c r="D102" s="6">
        <v>0.66176470588235292</v>
      </c>
      <c r="E102" s="6">
        <f t="shared" si="8"/>
        <v>3.1904287138584279E-2</v>
      </c>
    </row>
    <row r="103" spans="2:5" ht="20.100000000000001" customHeight="1" thickBot="1" x14ac:dyDescent="0.25">
      <c r="B103" s="4" t="s">
        <v>41</v>
      </c>
      <c r="C103" s="6">
        <v>0.6029411764705882</v>
      </c>
      <c r="D103" s="6">
        <v>0.63749999999999996</v>
      </c>
      <c r="E103" s="6">
        <f t="shared" si="8"/>
        <v>5.7317073170731689E-2</v>
      </c>
    </row>
    <row r="109" spans="2:5" ht="42.75" customHeight="1" thickBot="1" x14ac:dyDescent="0.25">
      <c r="C109" s="8">
        <v>2017</v>
      </c>
      <c r="D109" s="8">
        <v>2018</v>
      </c>
      <c r="E109" s="8" t="s">
        <v>27</v>
      </c>
    </row>
    <row r="110" spans="2:5" ht="15" thickBot="1" x14ac:dyDescent="0.25">
      <c r="B110" s="4" t="s">
        <v>56</v>
      </c>
      <c r="C110" s="5">
        <v>340</v>
      </c>
      <c r="D110" s="5">
        <v>336</v>
      </c>
      <c r="E110" s="6">
        <f>IF(C110&gt;0,(D110-C110)/C110,"-")</f>
        <v>-1.1764705882352941E-2</v>
      </c>
    </row>
    <row r="111" spans="2:5" ht="15" thickBot="1" x14ac:dyDescent="0.25">
      <c r="B111" s="4" t="s">
        <v>57</v>
      </c>
      <c r="C111" s="5">
        <v>131</v>
      </c>
      <c r="D111" s="5">
        <v>93</v>
      </c>
      <c r="E111" s="6">
        <f t="shared" ref="E111:E112" si="9">IF(C111&gt;0,(D111-C111)/C111,"-")</f>
        <v>-0.29007633587786258</v>
      </c>
    </row>
    <row r="112" spans="2:5" ht="15" thickBot="1" x14ac:dyDescent="0.25">
      <c r="B112" s="4" t="s">
        <v>58</v>
      </c>
      <c r="C112" s="5">
        <v>209</v>
      </c>
      <c r="D112" s="5">
        <v>243</v>
      </c>
      <c r="E112" s="6">
        <f t="shared" si="9"/>
        <v>0.16267942583732056</v>
      </c>
    </row>
    <row r="113" spans="2:14" x14ac:dyDescent="0.2">
      <c r="B113" s="9"/>
      <c r="C113" s="9"/>
      <c r="D113" s="9"/>
      <c r="E113" s="9"/>
      <c r="F113" s="9"/>
      <c r="G113" s="9"/>
      <c r="H113" s="9"/>
      <c r="I113" s="9"/>
      <c r="J113" s="9"/>
    </row>
    <row r="114" spans="2:14" x14ac:dyDescent="0.2">
      <c r="B114" s="9"/>
      <c r="C114" s="9"/>
      <c r="D114" s="9"/>
      <c r="E114" s="9"/>
      <c r="F114" s="9"/>
      <c r="G114" s="9"/>
      <c r="H114" s="9"/>
      <c r="I114" s="9"/>
      <c r="J114" s="9"/>
    </row>
    <row r="124" spans="2:14" ht="26.25" customHeight="1" x14ac:dyDescent="0.2">
      <c r="C124" s="26">
        <v>2017</v>
      </c>
      <c r="D124" s="26"/>
      <c r="E124" s="26"/>
      <c r="F124" s="27"/>
      <c r="G124" s="28">
        <v>2018</v>
      </c>
      <c r="H124" s="26"/>
      <c r="I124" s="26"/>
      <c r="J124" s="27"/>
      <c r="K124" s="29" t="s">
        <v>59</v>
      </c>
      <c r="L124" s="30"/>
      <c r="M124" s="30"/>
      <c r="N124" s="30"/>
    </row>
    <row r="125" spans="2:14" ht="29.25" customHeight="1" thickBot="1" x14ac:dyDescent="0.25">
      <c r="C125" s="11" t="s">
        <v>60</v>
      </c>
      <c r="D125" s="12" t="s">
        <v>61</v>
      </c>
      <c r="E125" s="12" t="s">
        <v>62</v>
      </c>
      <c r="F125" s="12" t="s">
        <v>63</v>
      </c>
      <c r="G125" s="11" t="s">
        <v>60</v>
      </c>
      <c r="H125" s="12" t="s">
        <v>61</v>
      </c>
      <c r="I125" s="12" t="s">
        <v>62</v>
      </c>
      <c r="J125" s="12" t="s">
        <v>63</v>
      </c>
      <c r="K125" s="11" t="s">
        <v>60</v>
      </c>
      <c r="L125" s="12" t="s">
        <v>61</v>
      </c>
      <c r="M125" s="12" t="s">
        <v>62</v>
      </c>
      <c r="N125" s="12" t="s">
        <v>63</v>
      </c>
    </row>
    <row r="126" spans="2:14" ht="15" thickBot="1" x14ac:dyDescent="0.25">
      <c r="B126" s="4" t="s">
        <v>64</v>
      </c>
      <c r="C126" s="10">
        <v>1</v>
      </c>
      <c r="D126" s="10">
        <v>0</v>
      </c>
      <c r="E126" s="10">
        <v>0</v>
      </c>
      <c r="F126" s="10">
        <v>1</v>
      </c>
      <c r="G126" s="10">
        <v>1</v>
      </c>
      <c r="H126" s="10">
        <v>1</v>
      </c>
      <c r="I126" s="10">
        <v>0</v>
      </c>
      <c r="J126" s="10">
        <v>2</v>
      </c>
      <c r="K126" s="6">
        <f>IF(C126=0,"-",(G126-C126)/C126)</f>
        <v>0</v>
      </c>
      <c r="L126" s="6" t="str">
        <f t="shared" ref="L126:N131" si="10">IF(D126=0,"-",(H126-D126)/D126)</f>
        <v>-</v>
      </c>
      <c r="M126" s="6" t="str">
        <f t="shared" si="10"/>
        <v>-</v>
      </c>
      <c r="N126" s="6">
        <f t="shared" si="10"/>
        <v>1</v>
      </c>
    </row>
    <row r="127" spans="2:14" ht="15" thickBot="1" x14ac:dyDescent="0.25">
      <c r="B127" s="4" t="s">
        <v>65</v>
      </c>
      <c r="C127" s="10">
        <v>0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6" t="str">
        <f t="shared" ref="K127:K131" si="11">IF(C127=0,"-",(G127-C127)/C127)</f>
        <v>-</v>
      </c>
      <c r="L127" s="6" t="str">
        <f t="shared" si="10"/>
        <v>-</v>
      </c>
      <c r="M127" s="6" t="str">
        <f t="shared" si="10"/>
        <v>-</v>
      </c>
      <c r="N127" s="6" t="str">
        <f t="shared" si="10"/>
        <v>-</v>
      </c>
    </row>
    <row r="128" spans="2:14" ht="15" thickBot="1" x14ac:dyDescent="0.25">
      <c r="B128" s="4" t="s">
        <v>66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6" t="str">
        <f t="shared" si="11"/>
        <v>-</v>
      </c>
      <c r="L128" s="6" t="str">
        <f t="shared" si="10"/>
        <v>-</v>
      </c>
      <c r="M128" s="6" t="str">
        <f t="shared" si="10"/>
        <v>-</v>
      </c>
      <c r="N128" s="6" t="str">
        <f t="shared" si="10"/>
        <v>-</v>
      </c>
    </row>
    <row r="129" spans="2:14" ht="15" thickBot="1" x14ac:dyDescent="0.25">
      <c r="B129" s="7" t="s">
        <v>67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6" t="str">
        <f t="shared" si="11"/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68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4" t="s">
        <v>69</v>
      </c>
      <c r="C131" s="10">
        <v>1</v>
      </c>
      <c r="D131" s="10">
        <v>0</v>
      </c>
      <c r="E131" s="10">
        <v>0</v>
      </c>
      <c r="F131" s="10">
        <v>1</v>
      </c>
      <c r="G131" s="10">
        <v>1</v>
      </c>
      <c r="H131" s="10">
        <v>1</v>
      </c>
      <c r="I131" s="10">
        <v>0</v>
      </c>
      <c r="J131" s="10">
        <v>2</v>
      </c>
      <c r="K131" s="6">
        <f t="shared" si="11"/>
        <v>0</v>
      </c>
      <c r="L131" s="6" t="str">
        <f t="shared" si="10"/>
        <v>-</v>
      </c>
      <c r="M131" s="6" t="str">
        <f t="shared" si="10"/>
        <v>-</v>
      </c>
      <c r="N131" s="6">
        <f t="shared" si="10"/>
        <v>1</v>
      </c>
    </row>
    <row r="132" spans="2:14" ht="15" thickBot="1" x14ac:dyDescent="0.25">
      <c r="B132" s="4" t="s">
        <v>37</v>
      </c>
      <c r="C132" s="6">
        <f>IF(C126=0,"-",C126/(C126+C127))</f>
        <v>1</v>
      </c>
      <c r="D132" s="6" t="str">
        <f>IF(D126=0,"-",D126/(D126+D127))</f>
        <v>-</v>
      </c>
      <c r="E132" s="6" t="str">
        <f t="shared" ref="E132:J132" si="12">IF(E126=0,"-",E126/(E126+E127))</f>
        <v>-</v>
      </c>
      <c r="F132" s="6">
        <f t="shared" si="12"/>
        <v>1</v>
      </c>
      <c r="G132" s="6">
        <f t="shared" si="12"/>
        <v>1</v>
      </c>
      <c r="H132" s="6">
        <f t="shared" si="12"/>
        <v>1</v>
      </c>
      <c r="I132" s="6" t="str">
        <f t="shared" si="12"/>
        <v>-</v>
      </c>
      <c r="J132" s="6">
        <f t="shared" si="12"/>
        <v>1</v>
      </c>
      <c r="K132" s="6">
        <f>IF(OR(C132="-",G132="-"),"-",(G132-C132)/C132)</f>
        <v>0</v>
      </c>
      <c r="L132" s="6" t="str">
        <f t="shared" ref="L132:N133" si="13">IF(OR(D132="-",H132="-"),"-",(H132-D132)/D132)</f>
        <v>-</v>
      </c>
      <c r="M132" s="6" t="str">
        <f t="shared" si="13"/>
        <v>-</v>
      </c>
      <c r="N132" s="6">
        <f t="shared" si="13"/>
        <v>0</v>
      </c>
    </row>
    <row r="133" spans="2:14" ht="15" thickBot="1" x14ac:dyDescent="0.25">
      <c r="B133" s="4" t="s">
        <v>38</v>
      </c>
      <c r="C133" s="6" t="str">
        <f>IF(C129=0,"-",C129/(C128+C129))</f>
        <v>-</v>
      </c>
      <c r="D133" s="6" t="str">
        <f t="shared" ref="D133:J133" si="14">IF(D129=0,"-",D129/(D128+D129))</f>
        <v>-</v>
      </c>
      <c r="E133" s="6" t="str">
        <f t="shared" si="14"/>
        <v>-</v>
      </c>
      <c r="F133" s="6" t="str">
        <f t="shared" si="14"/>
        <v>-</v>
      </c>
      <c r="G133" s="6" t="str">
        <f t="shared" si="14"/>
        <v>-</v>
      </c>
      <c r="H133" s="6" t="str">
        <f t="shared" si="14"/>
        <v>-</v>
      </c>
      <c r="I133" s="6" t="str">
        <f t="shared" si="14"/>
        <v>-</v>
      </c>
      <c r="J133" s="6" t="str">
        <f t="shared" si="14"/>
        <v>-</v>
      </c>
      <c r="K133" s="6" t="str">
        <f>IF(OR(C133="-",G133="-"),"-",(G133-C133)/C133)</f>
        <v>-</v>
      </c>
      <c r="L133" s="6" t="str">
        <f t="shared" si="13"/>
        <v>-</v>
      </c>
      <c r="M133" s="6" t="str">
        <f t="shared" si="13"/>
        <v>-</v>
      </c>
      <c r="N133" s="6" t="str">
        <f t="shared" si="13"/>
        <v>-</v>
      </c>
    </row>
    <row r="134" spans="2:14" x14ac:dyDescent="0.2">
      <c r="C134" s="13"/>
    </row>
    <row r="135" spans="2:14" x14ac:dyDescent="0.2">
      <c r="C135" s="13"/>
      <c r="M135" s="14"/>
    </row>
    <row r="136" spans="2:14" x14ac:dyDescent="0.2">
      <c r="C136" s="13"/>
    </row>
    <row r="139" spans="2:14" ht="29.25" customHeight="1" x14ac:dyDescent="0.2">
      <c r="C139" s="26">
        <v>2017</v>
      </c>
      <c r="D139" s="26"/>
      <c r="E139" s="26"/>
      <c r="F139" s="27"/>
      <c r="G139" s="28">
        <v>2018</v>
      </c>
      <c r="H139" s="26"/>
      <c r="I139" s="26"/>
      <c r="J139" s="27"/>
      <c r="K139" s="29" t="s">
        <v>59</v>
      </c>
      <c r="L139" s="30"/>
      <c r="M139" s="30"/>
      <c r="N139" s="30"/>
    </row>
    <row r="140" spans="2:14" ht="57.75" customHeight="1" thickBot="1" x14ac:dyDescent="0.25">
      <c r="C140" s="12" t="s">
        <v>61</v>
      </c>
      <c r="D140" s="12" t="s">
        <v>71</v>
      </c>
      <c r="E140" s="12" t="s">
        <v>70</v>
      </c>
      <c r="F140" s="12" t="s">
        <v>63</v>
      </c>
      <c r="G140" s="12" t="s">
        <v>61</v>
      </c>
      <c r="H140" s="12" t="s">
        <v>71</v>
      </c>
      <c r="I140" s="12" t="s">
        <v>70</v>
      </c>
      <c r="J140" s="12" t="s">
        <v>63</v>
      </c>
      <c r="K140" s="12" t="s">
        <v>61</v>
      </c>
      <c r="L140" s="12" t="s">
        <v>71</v>
      </c>
      <c r="M140" s="12" t="s">
        <v>70</v>
      </c>
      <c r="N140" s="12" t="s">
        <v>63</v>
      </c>
    </row>
    <row r="141" spans="2:14" ht="15" thickBot="1" x14ac:dyDescent="0.25">
      <c r="B141" s="4" t="s">
        <v>72</v>
      </c>
      <c r="C141" s="10">
        <v>23</v>
      </c>
      <c r="D141" s="10">
        <v>0</v>
      </c>
      <c r="E141" s="10">
        <v>0</v>
      </c>
      <c r="F141" s="10">
        <v>23</v>
      </c>
      <c r="G141" s="10">
        <v>21</v>
      </c>
      <c r="H141" s="10">
        <v>0</v>
      </c>
      <c r="I141" s="10">
        <v>1</v>
      </c>
      <c r="J141" s="10">
        <v>22</v>
      </c>
      <c r="K141" s="6">
        <f>IF(C141=0,"-",(G141-C141)/C141)</f>
        <v>-8.6956521739130432E-2</v>
      </c>
      <c r="L141" s="6" t="str">
        <f t="shared" ref="L141:N145" si="15">IF(D141=0,"-",(H141-D141)/D141)</f>
        <v>-</v>
      </c>
      <c r="M141" s="6" t="str">
        <f t="shared" si="15"/>
        <v>-</v>
      </c>
      <c r="N141" s="6">
        <f t="shared" si="15"/>
        <v>-4.3478260869565216E-2</v>
      </c>
    </row>
    <row r="142" spans="2:14" ht="15" thickBot="1" x14ac:dyDescent="0.25">
      <c r="B142" s="4" t="s">
        <v>73</v>
      </c>
      <c r="C142" s="10">
        <v>21</v>
      </c>
      <c r="D142" s="10">
        <v>0</v>
      </c>
      <c r="E142" s="10">
        <v>1</v>
      </c>
      <c r="F142" s="10">
        <v>22</v>
      </c>
      <c r="G142" s="10">
        <v>22</v>
      </c>
      <c r="H142" s="10">
        <v>0</v>
      </c>
      <c r="I142" s="10">
        <v>0</v>
      </c>
      <c r="J142" s="10">
        <v>22</v>
      </c>
      <c r="K142" s="6">
        <f t="shared" ref="K142:K145" si="16">IF(C142=0,"-",(G142-C142)/C142)</f>
        <v>4.7619047619047616E-2</v>
      </c>
      <c r="L142" s="6" t="str">
        <f t="shared" si="15"/>
        <v>-</v>
      </c>
      <c r="M142" s="6">
        <f t="shared" si="15"/>
        <v>-1</v>
      </c>
      <c r="N142" s="6">
        <f t="shared" si="15"/>
        <v>0</v>
      </c>
    </row>
    <row r="143" spans="2:14" ht="15" thickBot="1" x14ac:dyDescent="0.25">
      <c r="B143" s="4" t="s">
        <v>74</v>
      </c>
      <c r="C143" s="10">
        <v>44</v>
      </c>
      <c r="D143" s="10">
        <v>0</v>
      </c>
      <c r="E143" s="10">
        <v>2</v>
      </c>
      <c r="F143" s="10">
        <v>46</v>
      </c>
      <c r="G143" s="10">
        <v>54</v>
      </c>
      <c r="H143" s="10">
        <v>0</v>
      </c>
      <c r="I143" s="10">
        <v>6</v>
      </c>
      <c r="J143" s="10">
        <v>60</v>
      </c>
      <c r="K143" s="6">
        <f t="shared" si="16"/>
        <v>0.22727272727272727</v>
      </c>
      <c r="L143" s="6" t="str">
        <f t="shared" si="15"/>
        <v>-</v>
      </c>
      <c r="M143" s="6">
        <f t="shared" si="15"/>
        <v>2</v>
      </c>
      <c r="N143" s="6">
        <f t="shared" si="15"/>
        <v>0.30434782608695654</v>
      </c>
    </row>
    <row r="144" spans="2:14" ht="15" thickBot="1" x14ac:dyDescent="0.25">
      <c r="B144" s="4" t="s">
        <v>75</v>
      </c>
      <c r="C144" s="10">
        <v>22</v>
      </c>
      <c r="D144" s="10">
        <v>0</v>
      </c>
      <c r="E144" s="10">
        <v>0</v>
      </c>
      <c r="F144" s="10">
        <v>22</v>
      </c>
      <c r="G144" s="10">
        <v>21</v>
      </c>
      <c r="H144" s="10">
        <v>0</v>
      </c>
      <c r="I144" s="10">
        <v>1</v>
      </c>
      <c r="J144" s="10">
        <v>22</v>
      </c>
      <c r="K144" s="6">
        <f t="shared" si="16"/>
        <v>-4.5454545454545456E-2</v>
      </c>
      <c r="L144" s="6" t="str">
        <f t="shared" si="15"/>
        <v>-</v>
      </c>
      <c r="M144" s="6" t="str">
        <f t="shared" si="15"/>
        <v>-</v>
      </c>
      <c r="N144" s="6">
        <f t="shared" si="15"/>
        <v>0</v>
      </c>
    </row>
    <row r="145" spans="2:14" ht="15" thickBot="1" x14ac:dyDescent="0.25">
      <c r="B145" s="4" t="s">
        <v>76</v>
      </c>
      <c r="C145" s="10">
        <v>0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6" t="str">
        <f t="shared" si="16"/>
        <v>-</v>
      </c>
      <c r="L145" s="6" t="str">
        <f t="shared" si="15"/>
        <v>-</v>
      </c>
      <c r="M145" s="6" t="str">
        <f t="shared" si="15"/>
        <v>-</v>
      </c>
      <c r="N145" s="6" t="str">
        <f t="shared" si="15"/>
        <v>-</v>
      </c>
    </row>
    <row r="146" spans="2:14" ht="15" thickBot="1" x14ac:dyDescent="0.25">
      <c r="B146" s="7" t="s">
        <v>69</v>
      </c>
      <c r="C146" s="10">
        <v>110</v>
      </c>
      <c r="D146" s="10">
        <v>0</v>
      </c>
      <c r="E146" s="10">
        <v>3</v>
      </c>
      <c r="F146" s="10">
        <v>113</v>
      </c>
      <c r="G146" s="10">
        <v>118</v>
      </c>
      <c r="H146" s="10">
        <v>0</v>
      </c>
      <c r="I146" s="10">
        <v>8</v>
      </c>
      <c r="J146" s="10">
        <v>126</v>
      </c>
      <c r="K146" s="6">
        <f t="shared" ref="K146" si="17">IF(C146=0,"-",(G146-C146)/C146)</f>
        <v>7.2727272727272724E-2</v>
      </c>
      <c r="L146" s="6" t="str">
        <f t="shared" ref="L146" si="18">IF(D146=0,"-",(H146-D146)/D146)</f>
        <v>-</v>
      </c>
      <c r="M146" s="6">
        <f t="shared" ref="M146" si="19">IF(E146=0,"-",(I146-E146)/E146)</f>
        <v>1.6666666666666667</v>
      </c>
      <c r="N146" s="6">
        <f t="shared" ref="N146" si="20">IF(F146=0,"-",(J146-F146)/F146)</f>
        <v>0.11504424778761062</v>
      </c>
    </row>
    <row r="147" spans="2:14" ht="29.25" thickBot="1" x14ac:dyDescent="0.25">
      <c r="B147" s="7" t="s">
        <v>77</v>
      </c>
      <c r="C147" s="6">
        <f t="shared" ref="C147:J148" si="21">IF(C141=0,"-",(C141/(C141+C143)))</f>
        <v>0.34328358208955223</v>
      </c>
      <c r="D147" s="6" t="str">
        <f t="shared" si="21"/>
        <v>-</v>
      </c>
      <c r="E147" s="6" t="str">
        <f t="shared" si="21"/>
        <v>-</v>
      </c>
      <c r="F147" s="6">
        <f t="shared" si="21"/>
        <v>0.33333333333333331</v>
      </c>
      <c r="G147" s="6">
        <f t="shared" si="21"/>
        <v>0.28000000000000003</v>
      </c>
      <c r="H147" s="6" t="str">
        <f t="shared" si="21"/>
        <v>-</v>
      </c>
      <c r="I147" s="6">
        <f t="shared" si="21"/>
        <v>0.14285714285714285</v>
      </c>
      <c r="J147" s="6">
        <f t="shared" si="21"/>
        <v>0.26829268292682928</v>
      </c>
      <c r="K147" s="6">
        <f>IF(OR(C147="-",G147="-"),"-",(G147-C147)/C147)</f>
        <v>-0.18434782608695643</v>
      </c>
      <c r="L147" s="6" t="str">
        <f t="shared" ref="L147:N148" si="22">IF(OR(D147="-",H147="-"),"-",(H147-D147)/D147)</f>
        <v>-</v>
      </c>
      <c r="M147" s="6" t="str">
        <f t="shared" si="22"/>
        <v>-</v>
      </c>
      <c r="N147" s="6">
        <f t="shared" si="22"/>
        <v>-0.19512195121951209</v>
      </c>
    </row>
    <row r="148" spans="2:14" ht="29.25" thickBot="1" x14ac:dyDescent="0.25">
      <c r="B148" s="7" t="s">
        <v>78</v>
      </c>
      <c r="C148" s="6">
        <f t="shared" si="21"/>
        <v>0.48837209302325579</v>
      </c>
      <c r="D148" s="6" t="str">
        <f t="shared" si="21"/>
        <v>-</v>
      </c>
      <c r="E148" s="6">
        <f t="shared" si="21"/>
        <v>1</v>
      </c>
      <c r="F148" s="6">
        <f t="shared" si="21"/>
        <v>0.5</v>
      </c>
      <c r="G148" s="6">
        <f t="shared" si="21"/>
        <v>0.51162790697674421</v>
      </c>
      <c r="H148" s="6" t="str">
        <f t="shared" si="21"/>
        <v>-</v>
      </c>
      <c r="I148" s="6" t="str">
        <f t="shared" si="21"/>
        <v>-</v>
      </c>
      <c r="J148" s="6">
        <f t="shared" si="21"/>
        <v>0.5</v>
      </c>
      <c r="K148" s="6">
        <f>IF(OR(C148="-",G148="-"),"-",(G148-C148)/C148)</f>
        <v>4.7619047619047707E-2</v>
      </c>
      <c r="L148" s="6" t="str">
        <f t="shared" si="22"/>
        <v>-</v>
      </c>
      <c r="M148" s="6" t="str">
        <f t="shared" si="22"/>
        <v>-</v>
      </c>
      <c r="N148" s="6">
        <f t="shared" si="22"/>
        <v>0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2" spans="2:14" ht="14.25" x14ac:dyDescent="0.2">
      <c r="B152" s="7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</row>
    <row r="153" spans="2:14" ht="14.25" x14ac:dyDescent="0.2">
      <c r="B153" s="7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</row>
    <row r="154" spans="2:14" ht="29.25" customHeight="1" thickBot="1" x14ac:dyDescent="0.25">
      <c r="B154" s="7"/>
      <c r="C154" s="8">
        <v>2017</v>
      </c>
      <c r="D154" s="8">
        <v>2018</v>
      </c>
      <c r="E154" s="19" t="s">
        <v>59</v>
      </c>
    </row>
    <row r="155" spans="2:14" ht="15" thickBot="1" x14ac:dyDescent="0.25">
      <c r="B155" s="4" t="s">
        <v>95</v>
      </c>
      <c r="C155" s="20">
        <v>66</v>
      </c>
      <c r="D155" s="20">
        <v>75</v>
      </c>
      <c r="E155" s="18">
        <f>IF(C155=0,"-",(D155-C155)/C155)</f>
        <v>0.13636363636363635</v>
      </c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15" thickBot="1" x14ac:dyDescent="0.25">
      <c r="B156" s="4" t="s">
        <v>96</v>
      </c>
      <c r="C156" s="20">
        <v>44</v>
      </c>
      <c r="D156" s="20">
        <v>42</v>
      </c>
      <c r="E156" s="18">
        <f t="shared" ref="E156:E157" si="23">IF(C156=0,"-",(D156-C156)/C156)</f>
        <v>-4.5454545454545456E-2</v>
      </c>
      <c r="F156" s="18"/>
      <c r="G156" s="18"/>
      <c r="H156" s="18"/>
      <c r="I156" s="18"/>
      <c r="J156" s="18"/>
      <c r="K156" s="18"/>
      <c r="L156" s="18"/>
      <c r="M156" s="18"/>
      <c r="N156" s="18"/>
    </row>
    <row r="157" spans="2:14" ht="15" thickBot="1" x14ac:dyDescent="0.25">
      <c r="B157" s="4" t="s">
        <v>97</v>
      </c>
      <c r="C157" s="20">
        <v>0</v>
      </c>
      <c r="D157" s="20">
        <v>1</v>
      </c>
      <c r="E157" s="18" t="str">
        <f t="shared" si="23"/>
        <v>-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98</v>
      </c>
      <c r="C158" s="18">
        <f>IF(C155=0,"-",C155/(C155+C156+C157))</f>
        <v>0.6</v>
      </c>
      <c r="D158" s="18">
        <f>IF(D155=0,"-",D155/(D155+D156+D157))</f>
        <v>0.63559322033898302</v>
      </c>
      <c r="E158" s="18">
        <f>IF(OR(C158="-",D158="-"),"-",(D158-C158)/C158)</f>
        <v>5.9322033898305079E-2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4.25" x14ac:dyDescent="0.2">
      <c r="B159" s="7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4.25" x14ac:dyDescent="0.2">
      <c r="B160" s="7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</row>
    <row r="164" spans="2:5" ht="42.75" customHeight="1" thickBot="1" x14ac:dyDescent="0.25">
      <c r="C164" s="8">
        <v>2017</v>
      </c>
      <c r="D164" s="8">
        <v>2018</v>
      </c>
      <c r="E164" s="8" t="s">
        <v>27</v>
      </c>
    </row>
    <row r="165" spans="2:5" ht="20.100000000000001" customHeight="1" thickBot="1" x14ac:dyDescent="0.25">
      <c r="B165" s="4" t="s">
        <v>39</v>
      </c>
      <c r="C165" s="5">
        <v>1</v>
      </c>
      <c r="D165" s="5">
        <v>2</v>
      </c>
      <c r="E165" s="6">
        <f>IF(C165=0,"-",(D165-C165)/C165)</f>
        <v>1</v>
      </c>
    </row>
    <row r="166" spans="2:5" ht="20.100000000000001" customHeight="1" thickBot="1" x14ac:dyDescent="0.25">
      <c r="B166" s="4" t="s">
        <v>42</v>
      </c>
      <c r="C166" s="5">
        <v>1</v>
      </c>
      <c r="D166" s="5">
        <v>2</v>
      </c>
      <c r="E166" s="6">
        <f t="shared" ref="E166:E167" si="24">IF(C166=0,"-",(D166-C166)/C166)</f>
        <v>1</v>
      </c>
    </row>
    <row r="167" spans="2:5" ht="20.100000000000001" customHeight="1" thickBot="1" x14ac:dyDescent="0.25">
      <c r="B167" s="4" t="s">
        <v>43</v>
      </c>
      <c r="C167" s="5">
        <v>0</v>
      </c>
      <c r="D167" s="5">
        <v>0</v>
      </c>
      <c r="E167" s="6" t="str">
        <f t="shared" si="24"/>
        <v>-</v>
      </c>
    </row>
    <row r="168" spans="2:5" ht="20.100000000000001" customHeight="1" thickBot="1" x14ac:dyDescent="0.25">
      <c r="B168" s="4" t="s">
        <v>99</v>
      </c>
      <c r="C168" s="6">
        <f>IF(C165=0,"-",(C166+C167)/C165)</f>
        <v>1</v>
      </c>
      <c r="D168" s="6">
        <f>IF(D165=0,"-",(D166+D167)/D165)</f>
        <v>1</v>
      </c>
      <c r="E168" s="6">
        <f t="shared" ref="E168:E170" si="25">IF(OR(C168="-",D168="-"),"-",(D168-C168)/C168)</f>
        <v>0</v>
      </c>
    </row>
    <row r="169" spans="2:5" ht="20.100000000000001" customHeight="1" thickBot="1" x14ac:dyDescent="0.25">
      <c r="B169" s="4" t="s">
        <v>40</v>
      </c>
      <c r="C169" s="6">
        <v>1</v>
      </c>
      <c r="D169" s="6">
        <v>1</v>
      </c>
      <c r="E169" s="6">
        <f t="shared" si="25"/>
        <v>0</v>
      </c>
    </row>
    <row r="170" spans="2:5" ht="20.100000000000001" customHeight="1" thickBot="1" x14ac:dyDescent="0.25">
      <c r="B170" s="4" t="s">
        <v>41</v>
      </c>
      <c r="C170" s="6" t="s">
        <v>101</v>
      </c>
      <c r="D170" s="6" t="s">
        <v>101</v>
      </c>
      <c r="E170" s="6" t="str">
        <f t="shared" si="25"/>
        <v>-</v>
      </c>
    </row>
    <row r="176" spans="2:5" ht="42.75" customHeight="1" thickBot="1" x14ac:dyDescent="0.25">
      <c r="C176" s="8">
        <v>2017</v>
      </c>
      <c r="D176" s="8">
        <v>2018</v>
      </c>
      <c r="E176" s="8" t="s">
        <v>27</v>
      </c>
    </row>
    <row r="177" spans="2:10" ht="15" thickBot="1" x14ac:dyDescent="0.25">
      <c r="B177" s="15" t="s">
        <v>82</v>
      </c>
      <c r="C177" s="5">
        <v>2</v>
      </c>
      <c r="D177" s="5">
        <v>1</v>
      </c>
      <c r="E177" s="6">
        <f>IF(C177=0,"-",(D177-C177)/C177)</f>
        <v>-0.5</v>
      </c>
      <c r="H177" s="13"/>
    </row>
    <row r="178" spans="2:10" ht="15" thickBot="1" x14ac:dyDescent="0.25">
      <c r="B178" s="4" t="s">
        <v>44</v>
      </c>
      <c r="C178" s="5">
        <v>2</v>
      </c>
      <c r="D178" s="5">
        <v>0</v>
      </c>
      <c r="E178" s="6">
        <f t="shared" ref="E178:E184" si="26">IF(C178=0,"-",(D178-C178)/C178)</f>
        <v>-1</v>
      </c>
      <c r="H178" s="13"/>
    </row>
    <row r="179" spans="2:10" ht="15" thickBot="1" x14ac:dyDescent="0.25">
      <c r="B179" s="4" t="s">
        <v>48</v>
      </c>
      <c r="C179" s="5">
        <v>0</v>
      </c>
      <c r="D179" s="5">
        <v>1</v>
      </c>
      <c r="E179" s="6" t="str">
        <f t="shared" si="26"/>
        <v>-</v>
      </c>
      <c r="H179" s="13"/>
    </row>
    <row r="180" spans="2:10" ht="15" thickBot="1" x14ac:dyDescent="0.25">
      <c r="B180" s="4" t="s">
        <v>79</v>
      </c>
      <c r="C180" s="5">
        <v>0</v>
      </c>
      <c r="D180" s="5">
        <v>0</v>
      </c>
      <c r="E180" s="6" t="str">
        <f t="shared" si="26"/>
        <v>-</v>
      </c>
      <c r="H180" s="13"/>
    </row>
    <row r="181" spans="2:10" ht="15" thickBot="1" x14ac:dyDescent="0.25">
      <c r="B181" s="15" t="s">
        <v>80</v>
      </c>
      <c r="C181" s="5">
        <v>130</v>
      </c>
      <c r="D181" s="5">
        <v>96</v>
      </c>
      <c r="E181" s="6">
        <f t="shared" si="26"/>
        <v>-0.26153846153846155</v>
      </c>
      <c r="H181" s="13"/>
    </row>
    <row r="182" spans="2:10" ht="15" thickBot="1" x14ac:dyDescent="0.25">
      <c r="B182" s="4" t="s">
        <v>48</v>
      </c>
      <c r="C182" s="5">
        <v>126</v>
      </c>
      <c r="D182" s="5">
        <v>88</v>
      </c>
      <c r="E182" s="6">
        <f t="shared" si="26"/>
        <v>-0.30158730158730157</v>
      </c>
      <c r="H182" s="13"/>
    </row>
    <row r="183" spans="2:10" ht="15" thickBot="1" x14ac:dyDescent="0.25">
      <c r="B183" s="4" t="s">
        <v>71</v>
      </c>
      <c r="C183" s="5">
        <v>0</v>
      </c>
      <c r="D183" s="5">
        <v>0</v>
      </c>
      <c r="E183" s="6" t="str">
        <f t="shared" si="26"/>
        <v>-</v>
      </c>
      <c r="H183" s="13"/>
    </row>
    <row r="184" spans="2:10" ht="15" thickBot="1" x14ac:dyDescent="0.25">
      <c r="B184" s="4" t="s">
        <v>81</v>
      </c>
      <c r="C184" s="5">
        <v>4</v>
      </c>
      <c r="D184" s="5">
        <v>8</v>
      </c>
      <c r="E184" s="6">
        <f t="shared" si="26"/>
        <v>1</v>
      </c>
      <c r="H184" s="13"/>
    </row>
    <row r="185" spans="2:10" x14ac:dyDescent="0.2">
      <c r="B185" s="9"/>
      <c r="C185" s="9"/>
      <c r="D185" s="9"/>
      <c r="E185" s="9"/>
      <c r="F185" s="9"/>
      <c r="G185" s="9"/>
      <c r="H185" s="9"/>
      <c r="I185" s="9"/>
      <c r="J185" s="9"/>
    </row>
    <row r="186" spans="2:10" x14ac:dyDescent="0.2">
      <c r="B186" s="9"/>
      <c r="C186" s="9"/>
      <c r="D186" s="9"/>
      <c r="E186" s="9"/>
      <c r="F186" s="9"/>
      <c r="G186" s="9"/>
      <c r="H186" s="9"/>
      <c r="I186" s="9"/>
      <c r="J186" s="9"/>
    </row>
    <row r="196" spans="2:5" ht="42.75" customHeight="1" thickBot="1" x14ac:dyDescent="0.25">
      <c r="C196" s="8">
        <v>2017</v>
      </c>
      <c r="D196" s="8">
        <v>2018</v>
      </c>
      <c r="E196" s="8" t="s">
        <v>27</v>
      </c>
    </row>
    <row r="197" spans="2:5" ht="15" thickBot="1" x14ac:dyDescent="0.25">
      <c r="B197" s="4" t="s">
        <v>83</v>
      </c>
      <c r="C197" s="5">
        <v>2</v>
      </c>
      <c r="D197" s="5">
        <v>4</v>
      </c>
      <c r="E197" s="6">
        <f t="shared" ref="E197:E200" si="27">IF(C197=0,"-",(D197-C197)/C197)</f>
        <v>1</v>
      </c>
    </row>
    <row r="198" spans="2:5" ht="15" thickBot="1" x14ac:dyDescent="0.25">
      <c r="B198" s="4" t="s">
        <v>84</v>
      </c>
      <c r="C198" s="5">
        <v>0</v>
      </c>
      <c r="D198" s="5">
        <v>0</v>
      </c>
      <c r="E198" s="6" t="str">
        <f t="shared" si="27"/>
        <v>-</v>
      </c>
    </row>
    <row r="199" spans="2:5" ht="15" thickBot="1" x14ac:dyDescent="0.25">
      <c r="B199" s="4" t="s">
        <v>85</v>
      </c>
      <c r="C199" s="5">
        <v>2</v>
      </c>
      <c r="D199" s="5">
        <v>4</v>
      </c>
      <c r="E199" s="6">
        <f t="shared" si="27"/>
        <v>1</v>
      </c>
    </row>
    <row r="200" spans="2:5" ht="15" thickBot="1" x14ac:dyDescent="0.25">
      <c r="B200" s="4" t="s">
        <v>86</v>
      </c>
      <c r="C200" s="5">
        <v>0</v>
      </c>
      <c r="D200" s="5">
        <v>2</v>
      </c>
      <c r="E200" s="6" t="str">
        <f t="shared" si="27"/>
        <v>-</v>
      </c>
    </row>
    <row r="206" spans="2:5" ht="42.75" customHeight="1" thickBot="1" x14ac:dyDescent="0.25">
      <c r="C206" s="8">
        <v>2017</v>
      </c>
      <c r="D206" s="8">
        <v>2018</v>
      </c>
      <c r="E206" s="8" t="s">
        <v>27</v>
      </c>
    </row>
    <row r="207" spans="2:5" ht="20.100000000000001" customHeight="1" thickBot="1" x14ac:dyDescent="0.25">
      <c r="B207" s="16" t="s">
        <v>89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90</v>
      </c>
      <c r="C208" s="5">
        <v>2</v>
      </c>
      <c r="D208" s="5">
        <v>4</v>
      </c>
      <c r="E208" s="6">
        <f t="shared" si="28"/>
        <v>1</v>
      </c>
    </row>
    <row r="209" spans="2:5" ht="20.100000000000001" customHeight="1" thickBot="1" x14ac:dyDescent="0.25">
      <c r="B209" s="17" t="s">
        <v>87</v>
      </c>
      <c r="C209" s="5">
        <v>2</v>
      </c>
      <c r="D209" s="5">
        <v>4</v>
      </c>
      <c r="E209" s="6">
        <f t="shared" si="28"/>
        <v>1</v>
      </c>
    </row>
    <row r="210" spans="2:5" ht="20.100000000000001" customHeight="1" thickBot="1" x14ac:dyDescent="0.25">
      <c r="B210" s="17" t="s">
        <v>88</v>
      </c>
      <c r="C210" s="5">
        <v>0</v>
      </c>
      <c r="D210" s="5">
        <v>0</v>
      </c>
      <c r="E210" s="6" t="str">
        <f t="shared" si="28"/>
        <v>-</v>
      </c>
    </row>
    <row r="211" spans="2:5" ht="20.100000000000001" customHeight="1" thickBot="1" x14ac:dyDescent="0.25">
      <c r="B211" s="17" t="s">
        <v>91</v>
      </c>
      <c r="C211" s="5"/>
      <c r="D211" s="5"/>
      <c r="E211" s="6"/>
    </row>
    <row r="212" spans="2:5" ht="20.100000000000001" customHeight="1" thickBot="1" x14ac:dyDescent="0.25">
      <c r="B212" s="17" t="s">
        <v>90</v>
      </c>
      <c r="C212" s="5">
        <v>0</v>
      </c>
      <c r="D212" s="5">
        <v>0</v>
      </c>
      <c r="E212" s="6" t="str">
        <f>IF(C212=0,"-",(D212-C212)/C212)</f>
        <v>-</v>
      </c>
    </row>
    <row r="213" spans="2:5" ht="15" thickBot="1" x14ac:dyDescent="0.25">
      <c r="B213" s="17" t="s">
        <v>87</v>
      </c>
      <c r="C213" s="5">
        <v>0</v>
      </c>
      <c r="D213" s="5">
        <v>0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88</v>
      </c>
      <c r="C214" s="5">
        <v>0</v>
      </c>
      <c r="D214" s="5">
        <v>0</v>
      </c>
      <c r="E214" s="6" t="str">
        <f t="shared" si="29"/>
        <v>-</v>
      </c>
    </row>
    <row r="220" spans="2:5" ht="42.75" customHeight="1" thickBot="1" x14ac:dyDescent="0.25">
      <c r="C220" s="8">
        <v>2017</v>
      </c>
      <c r="D220" s="8">
        <v>2018</v>
      </c>
      <c r="E220" s="8" t="s">
        <v>27</v>
      </c>
    </row>
    <row r="221" spans="2:5" ht="15" thickBot="1" x14ac:dyDescent="0.25">
      <c r="B221" s="16" t="s">
        <v>92</v>
      </c>
      <c r="C221" s="5">
        <v>6</v>
      </c>
      <c r="D221" s="5">
        <v>1</v>
      </c>
      <c r="E221" s="6">
        <f t="shared" ref="E221:E223" si="30">IF(C221=0,"-",(D221-C221)/C221)</f>
        <v>-0.83333333333333337</v>
      </c>
    </row>
    <row r="222" spans="2:5" ht="15" thickBot="1" x14ac:dyDescent="0.25">
      <c r="B222" s="16" t="s">
        <v>93</v>
      </c>
      <c r="C222" s="5">
        <v>2</v>
      </c>
      <c r="D222" s="5">
        <v>4</v>
      </c>
      <c r="E222" s="6">
        <f t="shared" si="30"/>
        <v>1</v>
      </c>
    </row>
    <row r="223" spans="2:5" ht="15" thickBot="1" x14ac:dyDescent="0.25">
      <c r="B223" s="16" t="s">
        <v>94</v>
      </c>
      <c r="C223" s="5">
        <v>5</v>
      </c>
      <c r="D223" s="5">
        <v>1</v>
      </c>
      <c r="E223" s="6">
        <f t="shared" si="30"/>
        <v>-0.8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4:F124"/>
    <mergeCell ref="G124:J124"/>
    <mergeCell ref="K124:N124"/>
    <mergeCell ref="C139:F139"/>
    <mergeCell ref="G139:J139"/>
    <mergeCell ref="K139:N139"/>
  </mergeCells>
  <pageMargins left="0.70866141732283472" right="0.70866141732283472" top="0.74803149606299213" bottom="0.74803149606299213" header="0.31496062992125984" footer="0.31496062992125984"/>
  <pageSetup paperSize="9" scale="1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1" spans="2:5" ht="27" customHeight="1" x14ac:dyDescent="0.2">
      <c r="B11" s="21" t="str">
        <f>Portada!B9</f>
        <v>AÑO  2018</v>
      </c>
    </row>
    <row r="13" spans="2:5" ht="42.75" customHeight="1" thickBot="1" x14ac:dyDescent="0.25">
      <c r="C13" s="8">
        <v>2017</v>
      </c>
      <c r="D13" s="8">
        <v>2018</v>
      </c>
      <c r="E13" s="8" t="s">
        <v>27</v>
      </c>
    </row>
    <row r="14" spans="2:5" ht="20.100000000000001" customHeight="1" thickBot="1" x14ac:dyDescent="0.25">
      <c r="B14" s="4" t="s">
        <v>22</v>
      </c>
      <c r="C14" s="5">
        <v>5410</v>
      </c>
      <c r="D14" s="5">
        <v>5239</v>
      </c>
      <c r="E14" s="6">
        <f>IF(C14&gt;0,(D14-C14)/C14,"-")</f>
        <v>-3.1608133086876156E-2</v>
      </c>
    </row>
    <row r="15" spans="2:5" ht="20.100000000000001" customHeight="1" thickBot="1" x14ac:dyDescent="0.25">
      <c r="B15" s="4" t="s">
        <v>17</v>
      </c>
      <c r="C15" s="5">
        <v>5167</v>
      </c>
      <c r="D15" s="5">
        <v>4993</v>
      </c>
      <c r="E15" s="6">
        <f t="shared" ref="E15:E23" si="0">IF(C15&gt;0,(D15-C15)/C15,"-")</f>
        <v>-3.3675246758273658E-2</v>
      </c>
    </row>
    <row r="16" spans="2:5" ht="20.100000000000001" customHeight="1" thickBot="1" x14ac:dyDescent="0.25">
      <c r="B16" s="4" t="s">
        <v>18</v>
      </c>
      <c r="C16" s="5">
        <v>4067</v>
      </c>
      <c r="D16" s="5">
        <v>3919</v>
      </c>
      <c r="E16" s="6">
        <f t="shared" si="0"/>
        <v>-3.6390459798377184E-2</v>
      </c>
    </row>
    <row r="17" spans="2:5" ht="20.100000000000001" customHeight="1" thickBot="1" x14ac:dyDescent="0.25">
      <c r="B17" s="4" t="s">
        <v>19</v>
      </c>
      <c r="C17" s="5">
        <v>1100</v>
      </c>
      <c r="D17" s="5">
        <v>1074</v>
      </c>
      <c r="E17" s="6">
        <f t="shared" si="0"/>
        <v>-2.3636363636363636E-2</v>
      </c>
    </row>
    <row r="18" spans="2:5" ht="20.100000000000001" customHeight="1" thickBot="1" x14ac:dyDescent="0.25">
      <c r="B18" s="4" t="s">
        <v>20</v>
      </c>
      <c r="C18" s="6">
        <f>C17/C15</f>
        <v>0.21288949100058061</v>
      </c>
      <c r="D18" s="6">
        <f>D17/D15</f>
        <v>0.21510114159823754</v>
      </c>
      <c r="E18" s="6">
        <f t="shared" si="0"/>
        <v>1.0388726034630341E-2</v>
      </c>
    </row>
    <row r="19" spans="2:5" ht="30" customHeight="1" thickBot="1" x14ac:dyDescent="0.25">
      <c r="B19" s="4" t="s">
        <v>23</v>
      </c>
      <c r="C19" s="5">
        <v>636</v>
      </c>
      <c r="D19" s="5">
        <v>791</v>
      </c>
      <c r="E19" s="6">
        <f t="shared" si="0"/>
        <v>0.24371069182389937</v>
      </c>
    </row>
    <row r="20" spans="2:5" ht="20.100000000000001" customHeight="1" thickBot="1" x14ac:dyDescent="0.25">
      <c r="B20" s="4" t="s">
        <v>24</v>
      </c>
      <c r="C20" s="5">
        <v>438</v>
      </c>
      <c r="D20" s="5">
        <v>611</v>
      </c>
      <c r="E20" s="6">
        <f t="shared" si="0"/>
        <v>0.3949771689497717</v>
      </c>
    </row>
    <row r="21" spans="2:5" ht="20.100000000000001" customHeight="1" thickBot="1" x14ac:dyDescent="0.25">
      <c r="B21" s="4" t="s">
        <v>25</v>
      </c>
      <c r="C21" s="5">
        <v>198</v>
      </c>
      <c r="D21" s="5">
        <v>180</v>
      </c>
      <c r="E21" s="6">
        <f t="shared" si="0"/>
        <v>-9.0909090909090912E-2</v>
      </c>
    </row>
    <row r="22" spans="2:5" ht="20.100000000000001" customHeight="1" thickBot="1" x14ac:dyDescent="0.25">
      <c r="B22" s="4" t="s">
        <v>21</v>
      </c>
      <c r="C22" s="6">
        <f>C21/C19</f>
        <v>0.31132075471698112</v>
      </c>
      <c r="D22" s="6">
        <f t="shared" ref="D22" si="1">D21/D19</f>
        <v>0.22756005056890014</v>
      </c>
      <c r="E22" s="6">
        <f t="shared" si="0"/>
        <v>-0.26904953453626013</v>
      </c>
    </row>
    <row r="23" spans="2:5" ht="20.100000000000001" customHeight="1" thickBot="1" x14ac:dyDescent="0.25">
      <c r="B23" s="7" t="s">
        <v>26</v>
      </c>
      <c r="C23" s="6">
        <v>0.41989354353744257</v>
      </c>
      <c r="D23" s="6">
        <v>0.40832482145500371</v>
      </c>
      <c r="E23" s="6">
        <f t="shared" si="0"/>
        <v>-2.7551559819131308E-2</v>
      </c>
    </row>
    <row r="31" spans="2:5" ht="42.75" customHeight="1" thickBot="1" x14ac:dyDescent="0.25">
      <c r="C31" s="8">
        <v>2017</v>
      </c>
      <c r="D31" s="8">
        <v>2018</v>
      </c>
      <c r="E31" s="8" t="s">
        <v>27</v>
      </c>
    </row>
    <row r="32" spans="2:5" ht="20.100000000000001" customHeight="1" thickBot="1" x14ac:dyDescent="0.25">
      <c r="B32" s="4" t="s">
        <v>28</v>
      </c>
      <c r="C32" s="5">
        <v>1597</v>
      </c>
      <c r="D32" s="5">
        <v>1487</v>
      </c>
      <c r="E32" s="6">
        <f>IF(C32&gt;0,(D32-C32)/C32,"-")</f>
        <v>-6.887914840325611E-2</v>
      </c>
    </row>
    <row r="33" spans="2:5" ht="20.100000000000001" customHeight="1" thickBot="1" x14ac:dyDescent="0.25">
      <c r="B33" s="4" t="s">
        <v>30</v>
      </c>
      <c r="C33" s="5">
        <v>0</v>
      </c>
      <c r="D33" s="5">
        <v>0</v>
      </c>
      <c r="E33" s="6" t="str">
        <f t="shared" ref="E33:E35" si="2">IF(C33&gt;0,(D33-C33)/C33,"-")</f>
        <v>-</v>
      </c>
    </row>
    <row r="34" spans="2:5" ht="20.100000000000001" customHeight="1" thickBot="1" x14ac:dyDescent="0.25">
      <c r="B34" s="4" t="s">
        <v>29</v>
      </c>
      <c r="C34" s="5">
        <v>1186</v>
      </c>
      <c r="D34" s="5">
        <v>1079</v>
      </c>
      <c r="E34" s="6">
        <f t="shared" si="2"/>
        <v>-9.0219224283305227E-2</v>
      </c>
    </row>
    <row r="35" spans="2:5" ht="20.100000000000001" customHeight="1" thickBot="1" x14ac:dyDescent="0.25">
      <c r="B35" s="4" t="s">
        <v>31</v>
      </c>
      <c r="C35" s="5">
        <v>411</v>
      </c>
      <c r="D35" s="5">
        <v>408</v>
      </c>
      <c r="E35" s="6">
        <f t="shared" si="2"/>
        <v>-7.2992700729927005E-3</v>
      </c>
    </row>
    <row r="41" spans="2:5" ht="42.75" customHeight="1" thickBot="1" x14ac:dyDescent="0.25">
      <c r="C41" s="8">
        <v>2017</v>
      </c>
      <c r="D41" s="8">
        <v>2018</v>
      </c>
      <c r="E41" s="8" t="s">
        <v>27</v>
      </c>
    </row>
    <row r="42" spans="2:5" ht="20.100000000000001" customHeight="1" thickBot="1" x14ac:dyDescent="0.25">
      <c r="B42" s="4" t="s">
        <v>34</v>
      </c>
      <c r="C42" s="5">
        <v>520</v>
      </c>
      <c r="D42" s="5">
        <v>484</v>
      </c>
      <c r="E42" s="6">
        <f>IF(C42&gt;0,(D42-C42)/C42,"-")</f>
        <v>-6.9230769230769235E-2</v>
      </c>
    </row>
    <row r="43" spans="2:5" ht="20.100000000000001" customHeight="1" thickBot="1" x14ac:dyDescent="0.25">
      <c r="B43" s="4" t="s">
        <v>35</v>
      </c>
      <c r="C43" s="5">
        <v>130</v>
      </c>
      <c r="D43" s="5">
        <v>129</v>
      </c>
      <c r="E43" s="6">
        <f t="shared" ref="E43:E49" si="3">IF(C43&gt;0,(D43-C43)/C43,"-")</f>
        <v>-7.6923076923076927E-3</v>
      </c>
    </row>
    <row r="44" spans="2:5" ht="20.100000000000001" customHeight="1" thickBot="1" x14ac:dyDescent="0.25">
      <c r="B44" s="4" t="s">
        <v>32</v>
      </c>
      <c r="C44" s="5">
        <v>80</v>
      </c>
      <c r="D44" s="5">
        <v>177</v>
      </c>
      <c r="E44" s="6">
        <f t="shared" si="3"/>
        <v>1.2124999999999999</v>
      </c>
    </row>
    <row r="45" spans="2:5" ht="20.100000000000001" customHeight="1" thickBot="1" x14ac:dyDescent="0.25">
      <c r="B45" s="4" t="s">
        <v>33</v>
      </c>
      <c r="C45" s="5">
        <v>1713</v>
      </c>
      <c r="D45" s="5">
        <v>1877</v>
      </c>
      <c r="E45" s="6">
        <f t="shared" si="3"/>
        <v>9.5738470519556335E-2</v>
      </c>
    </row>
    <row r="46" spans="2:5" ht="20.100000000000001" customHeight="1" thickBot="1" x14ac:dyDescent="0.25">
      <c r="B46" s="4" t="s">
        <v>36</v>
      </c>
      <c r="C46" s="5">
        <v>1259</v>
      </c>
      <c r="D46" s="5">
        <v>1262</v>
      </c>
      <c r="E46" s="6">
        <f t="shared" si="3"/>
        <v>2.3828435266084196E-3</v>
      </c>
    </row>
    <row r="47" spans="2:5" ht="20.100000000000001" customHeight="1" thickBot="1" x14ac:dyDescent="0.25">
      <c r="B47" s="4" t="s">
        <v>68</v>
      </c>
      <c r="C47" s="5">
        <v>720</v>
      </c>
      <c r="D47" s="5">
        <v>612</v>
      </c>
      <c r="E47" s="6">
        <f t="shared" si="3"/>
        <v>-0.15</v>
      </c>
    </row>
    <row r="48" spans="2:5" ht="20.100000000000001" customHeight="1" collapsed="1" thickBot="1" x14ac:dyDescent="0.25">
      <c r="B48" s="4" t="s">
        <v>37</v>
      </c>
      <c r="C48" s="6">
        <f>C42/(C42+C43)</f>
        <v>0.8</v>
      </c>
      <c r="D48" s="6">
        <f>D42/(D42+D43)</f>
        <v>0.78955954323001631</v>
      </c>
      <c r="E48" s="6">
        <f t="shared" si="3"/>
        <v>-1.3050570962479663E-2</v>
      </c>
    </row>
    <row r="49" spans="2:5" ht="20.100000000000001" customHeight="1" thickBot="1" x14ac:dyDescent="0.25">
      <c r="B49" s="4" t="s">
        <v>38</v>
      </c>
      <c r="C49" s="6">
        <f>C45/(C44+C45)</f>
        <v>0.95538204127161186</v>
      </c>
      <c r="D49" s="6">
        <f t="shared" ref="D49" si="4">D45/(D44+D45)</f>
        <v>0.91382667964946451</v>
      </c>
      <c r="E49" s="6">
        <f t="shared" si="3"/>
        <v>-4.3496067360484642E-2</v>
      </c>
    </row>
    <row r="55" spans="2:5" ht="42.75" customHeight="1" thickBot="1" x14ac:dyDescent="0.25">
      <c r="C55" s="8">
        <v>2017</v>
      </c>
      <c r="D55" s="8">
        <v>2018</v>
      </c>
      <c r="E55" s="8" t="s">
        <v>27</v>
      </c>
    </row>
    <row r="56" spans="2:5" ht="20.100000000000001" customHeight="1" thickBot="1" x14ac:dyDescent="0.25">
      <c r="B56" s="4" t="s">
        <v>39</v>
      </c>
      <c r="C56" s="5">
        <v>653</v>
      </c>
      <c r="D56" s="5">
        <v>614</v>
      </c>
      <c r="E56" s="6">
        <f>IF(C56&gt;0,(D56-C56)/C56,"-")</f>
        <v>-5.9724349157733538E-2</v>
      </c>
    </row>
    <row r="57" spans="2:5" ht="20.100000000000001" customHeight="1" thickBot="1" x14ac:dyDescent="0.25">
      <c r="B57" s="4" t="s">
        <v>42</v>
      </c>
      <c r="C57" s="5">
        <v>419</v>
      </c>
      <c r="D57" s="5">
        <v>395</v>
      </c>
      <c r="E57" s="6">
        <f t="shared" ref="E57:E61" si="5">IF(C57&gt;0,(D57-C57)/C57,"-")</f>
        <v>-5.7279236276849645E-2</v>
      </c>
    </row>
    <row r="58" spans="2:5" ht="20.100000000000001" customHeight="1" thickBot="1" x14ac:dyDescent="0.25">
      <c r="B58" s="4" t="s">
        <v>43</v>
      </c>
      <c r="C58" s="5">
        <v>103</v>
      </c>
      <c r="D58" s="5">
        <v>90</v>
      </c>
      <c r="E58" s="6">
        <f t="shared" si="5"/>
        <v>-0.12621359223300971</v>
      </c>
    </row>
    <row r="59" spans="2:5" ht="20.100000000000001" customHeight="1" collapsed="1" thickBot="1" x14ac:dyDescent="0.25">
      <c r="B59" s="4" t="s">
        <v>99</v>
      </c>
      <c r="C59" s="6">
        <f>(C57+C58)/C56</f>
        <v>0.79938744257274119</v>
      </c>
      <c r="D59" s="6">
        <f>(D57+D58)/D56</f>
        <v>0.78990228013029318</v>
      </c>
      <c r="E59" s="6">
        <f t="shared" si="5"/>
        <v>-1.1865538457698378E-2</v>
      </c>
    </row>
    <row r="60" spans="2:5" ht="20.100000000000001" customHeight="1" thickBot="1" x14ac:dyDescent="0.25">
      <c r="B60" s="4" t="s">
        <v>40</v>
      </c>
      <c r="C60" s="6">
        <v>0.77306273062730624</v>
      </c>
      <c r="D60" s="6">
        <v>0.76550387596899228</v>
      </c>
      <c r="E60" s="6">
        <f t="shared" si="5"/>
        <v>-9.7778024458381099E-3</v>
      </c>
    </row>
    <row r="61" spans="2:5" ht="20.100000000000001" customHeight="1" thickBot="1" x14ac:dyDescent="0.25">
      <c r="B61" s="4" t="s">
        <v>41</v>
      </c>
      <c r="C61" s="6">
        <v>0.92792792792792789</v>
      </c>
      <c r="D61" s="6">
        <v>0.91836734693877553</v>
      </c>
      <c r="E61" s="6">
        <f t="shared" si="5"/>
        <v>-1.0303150386368073E-2</v>
      </c>
    </row>
    <row r="62" spans="2:5" ht="15" thickBot="1" x14ac:dyDescent="0.25">
      <c r="E62" s="6"/>
    </row>
    <row r="67" spans="2:10" ht="42.75" customHeight="1" thickBot="1" x14ac:dyDescent="0.25">
      <c r="C67" s="8">
        <v>2017</v>
      </c>
      <c r="D67" s="8">
        <v>2018</v>
      </c>
      <c r="E67" s="8" t="s">
        <v>27</v>
      </c>
    </row>
    <row r="68" spans="2:10" ht="20.100000000000001" customHeight="1" thickBot="1" x14ac:dyDescent="0.25">
      <c r="B68" s="4" t="s">
        <v>45</v>
      </c>
      <c r="C68" s="5">
        <v>6768</v>
      </c>
      <c r="D68" s="5">
        <v>6566</v>
      </c>
      <c r="E68" s="6">
        <f>IF(C68&gt;0,(D68-C68)/C68,"-")</f>
        <v>-2.9846335697399529E-2</v>
      </c>
    </row>
    <row r="69" spans="2:10" ht="20.100000000000001" customHeight="1" thickBot="1" x14ac:dyDescent="0.25">
      <c r="B69" s="4" t="s">
        <v>46</v>
      </c>
      <c r="C69" s="5">
        <v>1863</v>
      </c>
      <c r="D69" s="5">
        <v>1793</v>
      </c>
      <c r="E69" s="6">
        <f t="shared" ref="E69:E75" si="6">IF(C69&gt;0,(D69-C69)/C69,"-")</f>
        <v>-3.7573805689747719E-2</v>
      </c>
    </row>
    <row r="70" spans="2:10" ht="20.100000000000001" customHeight="1" thickBot="1" x14ac:dyDescent="0.25">
      <c r="B70" s="4" t="s">
        <v>44</v>
      </c>
      <c r="C70" s="5">
        <v>13</v>
      </c>
      <c r="D70" s="5">
        <v>11</v>
      </c>
      <c r="E70" s="6">
        <f t="shared" si="6"/>
        <v>-0.15384615384615385</v>
      </c>
    </row>
    <row r="71" spans="2:10" ht="20.100000000000001" customHeight="1" thickBot="1" x14ac:dyDescent="0.25">
      <c r="B71" s="4" t="s">
        <v>47</v>
      </c>
      <c r="C71" s="5">
        <v>3219</v>
      </c>
      <c r="D71" s="5">
        <v>3174</v>
      </c>
      <c r="E71" s="6">
        <f t="shared" si="6"/>
        <v>-1.3979496738117428E-2</v>
      </c>
    </row>
    <row r="72" spans="2:10" ht="20.100000000000001" customHeight="1" thickBot="1" x14ac:dyDescent="0.25">
      <c r="B72" s="4" t="s">
        <v>48</v>
      </c>
      <c r="C72" s="5">
        <v>1382</v>
      </c>
      <c r="D72" s="5">
        <v>1308</v>
      </c>
      <c r="E72" s="6">
        <f t="shared" si="6"/>
        <v>-5.3545586107091175E-2</v>
      </c>
    </row>
    <row r="73" spans="2:10" ht="20.100000000000001" customHeight="1" thickBot="1" x14ac:dyDescent="0.25">
      <c r="B73" s="4" t="s">
        <v>49</v>
      </c>
      <c r="C73" s="5">
        <v>287</v>
      </c>
      <c r="D73" s="5">
        <v>279</v>
      </c>
      <c r="E73" s="6">
        <f t="shared" si="6"/>
        <v>-2.7874564459930314E-2</v>
      </c>
    </row>
    <row r="74" spans="2:10" ht="20.100000000000001" customHeight="1" thickBot="1" x14ac:dyDescent="0.25">
      <c r="B74" s="4" t="s">
        <v>50</v>
      </c>
      <c r="C74" s="5">
        <v>1</v>
      </c>
      <c r="D74" s="5">
        <v>0</v>
      </c>
      <c r="E74" s="6">
        <f t="shared" si="6"/>
        <v>-1</v>
      </c>
    </row>
    <row r="75" spans="2:10" ht="20.100000000000001" customHeight="1" thickBot="1" x14ac:dyDescent="0.25">
      <c r="B75" s="4" t="s">
        <v>51</v>
      </c>
      <c r="C75" s="5">
        <v>3</v>
      </c>
      <c r="D75" s="5">
        <v>1</v>
      </c>
      <c r="E75" s="6">
        <f t="shared" si="6"/>
        <v>-0.66666666666666663</v>
      </c>
    </row>
    <row r="76" spans="2:10" x14ac:dyDescent="0.2">
      <c r="B76" s="9"/>
      <c r="C76" s="9"/>
      <c r="D76" s="9"/>
      <c r="E76" s="9"/>
      <c r="F76" s="9"/>
      <c r="G76" s="9"/>
      <c r="H76" s="9"/>
      <c r="I76" s="9"/>
      <c r="J76" s="9"/>
    </row>
    <row r="77" spans="2:10" x14ac:dyDescent="0.2">
      <c r="B77" s="9"/>
      <c r="C77" s="9"/>
      <c r="D77" s="9"/>
      <c r="E77" s="9"/>
      <c r="F77" s="9"/>
      <c r="G77" s="9"/>
      <c r="H77" s="9"/>
      <c r="I77" s="9"/>
      <c r="J77" s="9"/>
    </row>
    <row r="87" spans="2:5" ht="42.75" customHeight="1" thickBot="1" x14ac:dyDescent="0.25">
      <c r="C87" s="8">
        <v>2017</v>
      </c>
      <c r="D87" s="8">
        <v>2018</v>
      </c>
      <c r="E87" s="8" t="s">
        <v>27</v>
      </c>
    </row>
    <row r="88" spans="2:5" ht="29.25" thickBot="1" x14ac:dyDescent="0.25">
      <c r="B88" s="4" t="s">
        <v>52</v>
      </c>
      <c r="C88" s="5">
        <v>445</v>
      </c>
      <c r="D88" s="5">
        <v>415</v>
      </c>
      <c r="E88" s="6">
        <f>IF(C88&gt;0,(D88-C88)/C88,"-")</f>
        <v>-6.741573033707865E-2</v>
      </c>
    </row>
    <row r="89" spans="2:5" ht="29.25" thickBot="1" x14ac:dyDescent="0.25">
      <c r="B89" s="4" t="s">
        <v>53</v>
      </c>
      <c r="C89" s="5">
        <v>279</v>
      </c>
      <c r="D89" s="5">
        <v>349</v>
      </c>
      <c r="E89" s="6">
        <f t="shared" ref="E89:E91" si="7">IF(C89&gt;0,(D89-C89)/C89,"-")</f>
        <v>0.25089605734767023</v>
      </c>
    </row>
    <row r="90" spans="2:5" ht="29.25" customHeight="1" thickBot="1" x14ac:dyDescent="0.25">
      <c r="B90" s="4" t="s">
        <v>54</v>
      </c>
      <c r="C90" s="5">
        <v>384</v>
      </c>
      <c r="D90" s="5">
        <v>424</v>
      </c>
      <c r="E90" s="6">
        <f t="shared" si="7"/>
        <v>0.10416666666666667</v>
      </c>
    </row>
    <row r="91" spans="2:5" ht="29.25" customHeight="1" thickBot="1" x14ac:dyDescent="0.25">
      <c r="B91" s="4" t="s">
        <v>55</v>
      </c>
      <c r="C91" s="6">
        <f>(C88+C89)/(C88+C89+C90)</f>
        <v>0.6534296028880866</v>
      </c>
      <c r="D91" s="6">
        <f>(D88+D89)/(D88+D89+D90)</f>
        <v>0.64309764309764306</v>
      </c>
      <c r="E91" s="6">
        <f t="shared" si="7"/>
        <v>-1.581189426493294E-2</v>
      </c>
    </row>
    <row r="97" spans="2:5" ht="42.75" customHeight="1" thickBot="1" x14ac:dyDescent="0.25">
      <c r="C97" s="8">
        <v>2017</v>
      </c>
      <c r="D97" s="8">
        <v>2018</v>
      </c>
      <c r="E97" s="8" t="s">
        <v>27</v>
      </c>
    </row>
    <row r="98" spans="2:5" ht="20.100000000000001" customHeight="1" thickBot="1" x14ac:dyDescent="0.25">
      <c r="B98" s="4" t="s">
        <v>39</v>
      </c>
      <c r="C98" s="5">
        <v>1122</v>
      </c>
      <c r="D98" s="5">
        <v>1205</v>
      </c>
      <c r="E98" s="6">
        <f>IF(C98&gt;0,(D98-C98)/C98,"-")</f>
        <v>7.3975044563279857E-2</v>
      </c>
    </row>
    <row r="99" spans="2:5" ht="20.100000000000001" customHeight="1" thickBot="1" x14ac:dyDescent="0.25">
      <c r="B99" s="4" t="s">
        <v>42</v>
      </c>
      <c r="C99" s="5">
        <v>535</v>
      </c>
      <c r="D99" s="5">
        <v>604</v>
      </c>
      <c r="E99" s="6">
        <f t="shared" ref="E99:E103" si="8">IF(C99&gt;0,(D99-C99)/C99,"-")</f>
        <v>0.12897196261682242</v>
      </c>
    </row>
    <row r="100" spans="2:5" ht="20.100000000000001" customHeight="1" thickBot="1" x14ac:dyDescent="0.25">
      <c r="B100" s="4" t="s">
        <v>43</v>
      </c>
      <c r="C100" s="5">
        <v>196</v>
      </c>
      <c r="D100" s="5">
        <v>162</v>
      </c>
      <c r="E100" s="6">
        <f t="shared" si="8"/>
        <v>-0.17346938775510204</v>
      </c>
    </row>
    <row r="101" spans="2:5" ht="20.100000000000001" customHeight="1" thickBot="1" x14ac:dyDescent="0.25">
      <c r="B101" s="4" t="s">
        <v>99</v>
      </c>
      <c r="C101" s="6">
        <f>(C99+C100)/C98</f>
        <v>0.65151515151515149</v>
      </c>
      <c r="D101" s="6">
        <f>(D99+D100)/D98</f>
        <v>0.63568464730290453</v>
      </c>
      <c r="E101" s="6">
        <f t="shared" si="8"/>
        <v>-2.4297983209495343E-2</v>
      </c>
    </row>
    <row r="102" spans="2:5" ht="20.100000000000001" customHeight="1" thickBot="1" x14ac:dyDescent="0.25">
      <c r="B102" s="4" t="s">
        <v>40</v>
      </c>
      <c r="C102" s="6">
        <v>0.64148681055155876</v>
      </c>
      <c r="D102" s="6">
        <v>0.64876476906552094</v>
      </c>
      <c r="E102" s="6">
        <f t="shared" si="8"/>
        <v>1.1345453085316743E-2</v>
      </c>
    </row>
    <row r="103" spans="2:5" ht="20.100000000000001" customHeight="1" thickBot="1" x14ac:dyDescent="0.25">
      <c r="B103" s="4" t="s">
        <v>41</v>
      </c>
      <c r="C103" s="6">
        <v>0.68055555555555558</v>
      </c>
      <c r="D103" s="6">
        <v>0.59124087591240881</v>
      </c>
      <c r="E103" s="6">
        <f t="shared" si="8"/>
        <v>-0.13123789661850135</v>
      </c>
    </row>
    <row r="109" spans="2:5" ht="42.75" customHeight="1" thickBot="1" x14ac:dyDescent="0.25">
      <c r="C109" s="8">
        <v>2017</v>
      </c>
      <c r="D109" s="8">
        <v>2018</v>
      </c>
      <c r="E109" s="8" t="s">
        <v>27</v>
      </c>
    </row>
    <row r="110" spans="2:5" ht="15" thickBot="1" x14ac:dyDescent="0.25">
      <c r="B110" s="4" t="s">
        <v>56</v>
      </c>
      <c r="C110" s="5">
        <v>1128</v>
      </c>
      <c r="D110" s="5">
        <v>1210</v>
      </c>
      <c r="E110" s="6">
        <f>IF(C110&gt;0,(D110-C110)/C110,"-")</f>
        <v>7.2695035460992902E-2</v>
      </c>
    </row>
    <row r="111" spans="2:5" ht="15" thickBot="1" x14ac:dyDescent="0.25">
      <c r="B111" s="4" t="s">
        <v>57</v>
      </c>
      <c r="C111" s="5">
        <v>705</v>
      </c>
      <c r="D111" s="5">
        <v>735</v>
      </c>
      <c r="E111" s="6">
        <f t="shared" ref="E111:E112" si="9">IF(C111&gt;0,(D111-C111)/C111,"-")</f>
        <v>4.2553191489361701E-2</v>
      </c>
    </row>
    <row r="112" spans="2:5" ht="15" thickBot="1" x14ac:dyDescent="0.25">
      <c r="B112" s="4" t="s">
        <v>58</v>
      </c>
      <c r="C112" s="5">
        <v>423</v>
      </c>
      <c r="D112" s="5">
        <v>475</v>
      </c>
      <c r="E112" s="6">
        <f t="shared" si="9"/>
        <v>0.12293144208037825</v>
      </c>
    </row>
    <row r="113" spans="2:14" x14ac:dyDescent="0.2">
      <c r="B113" s="9"/>
      <c r="C113" s="9"/>
      <c r="D113" s="9"/>
      <c r="E113" s="9"/>
      <c r="F113" s="9"/>
      <c r="G113" s="9"/>
      <c r="H113" s="9"/>
      <c r="I113" s="9"/>
      <c r="J113" s="9"/>
    </row>
    <row r="114" spans="2:14" x14ac:dyDescent="0.2">
      <c r="B114" s="9"/>
      <c r="C114" s="9"/>
      <c r="D114" s="9"/>
      <c r="E114" s="9"/>
      <c r="F114" s="9"/>
      <c r="G114" s="9"/>
      <c r="H114" s="9"/>
      <c r="I114" s="9"/>
      <c r="J114" s="9"/>
    </row>
    <row r="124" spans="2:14" ht="26.25" customHeight="1" x14ac:dyDescent="0.2">
      <c r="C124" s="26">
        <v>2017</v>
      </c>
      <c r="D124" s="26"/>
      <c r="E124" s="26"/>
      <c r="F124" s="27"/>
      <c r="G124" s="28">
        <v>2018</v>
      </c>
      <c r="H124" s="26"/>
      <c r="I124" s="26"/>
      <c r="J124" s="27"/>
      <c r="K124" s="29" t="s">
        <v>59</v>
      </c>
      <c r="L124" s="30"/>
      <c r="M124" s="30"/>
      <c r="N124" s="30"/>
    </row>
    <row r="125" spans="2:14" ht="29.25" customHeight="1" thickBot="1" x14ac:dyDescent="0.25">
      <c r="C125" s="11" t="s">
        <v>60</v>
      </c>
      <c r="D125" s="12" t="s">
        <v>61</v>
      </c>
      <c r="E125" s="12" t="s">
        <v>62</v>
      </c>
      <c r="F125" s="12" t="s">
        <v>63</v>
      </c>
      <c r="G125" s="11" t="s">
        <v>60</v>
      </c>
      <c r="H125" s="12" t="s">
        <v>61</v>
      </c>
      <c r="I125" s="12" t="s">
        <v>62</v>
      </c>
      <c r="J125" s="12" t="s">
        <v>63</v>
      </c>
      <c r="K125" s="11" t="s">
        <v>60</v>
      </c>
      <c r="L125" s="12" t="s">
        <v>61</v>
      </c>
      <c r="M125" s="12" t="s">
        <v>62</v>
      </c>
      <c r="N125" s="12" t="s">
        <v>63</v>
      </c>
    </row>
    <row r="126" spans="2:14" ht="15" thickBot="1" x14ac:dyDescent="0.25">
      <c r="B126" s="4" t="s">
        <v>64</v>
      </c>
      <c r="C126" s="10">
        <v>8</v>
      </c>
      <c r="D126" s="10">
        <v>2</v>
      </c>
      <c r="E126" s="10">
        <v>1</v>
      </c>
      <c r="F126" s="10">
        <v>11</v>
      </c>
      <c r="G126" s="10">
        <v>12</v>
      </c>
      <c r="H126" s="10">
        <v>7</v>
      </c>
      <c r="I126" s="10">
        <v>2</v>
      </c>
      <c r="J126" s="10">
        <v>21</v>
      </c>
      <c r="K126" s="6">
        <f>IF(C126=0,"-",(G126-C126)/C126)</f>
        <v>0.5</v>
      </c>
      <c r="L126" s="6">
        <f t="shared" ref="L126:N131" si="10">IF(D126=0,"-",(H126-D126)/D126)</f>
        <v>2.5</v>
      </c>
      <c r="M126" s="6">
        <f t="shared" si="10"/>
        <v>1</v>
      </c>
      <c r="N126" s="6">
        <f t="shared" si="10"/>
        <v>0.90909090909090906</v>
      </c>
    </row>
    <row r="127" spans="2:14" ht="15" thickBot="1" x14ac:dyDescent="0.25">
      <c r="B127" s="4" t="s">
        <v>65</v>
      </c>
      <c r="C127" s="10">
        <v>3</v>
      </c>
      <c r="D127" s="10">
        <v>0</v>
      </c>
      <c r="E127" s="10">
        <v>0</v>
      </c>
      <c r="F127" s="10">
        <v>3</v>
      </c>
      <c r="G127" s="10">
        <v>1</v>
      </c>
      <c r="H127" s="10">
        <v>0</v>
      </c>
      <c r="I127" s="10">
        <v>0</v>
      </c>
      <c r="J127" s="10">
        <v>1</v>
      </c>
      <c r="K127" s="6">
        <f t="shared" ref="K127:K131" si="11">IF(C127=0,"-",(G127-C127)/C127)</f>
        <v>-0.66666666666666663</v>
      </c>
      <c r="L127" s="6" t="str">
        <f t="shared" si="10"/>
        <v>-</v>
      </c>
      <c r="M127" s="6" t="str">
        <f t="shared" si="10"/>
        <v>-</v>
      </c>
      <c r="N127" s="6">
        <f t="shared" si="10"/>
        <v>-0.66666666666666663</v>
      </c>
    </row>
    <row r="128" spans="2:14" ht="15" thickBot="1" x14ac:dyDescent="0.25">
      <c r="B128" s="4" t="s">
        <v>66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6" t="str">
        <f t="shared" si="11"/>
        <v>-</v>
      </c>
      <c r="L128" s="6" t="str">
        <f t="shared" si="10"/>
        <v>-</v>
      </c>
      <c r="M128" s="6" t="str">
        <f t="shared" si="10"/>
        <v>-</v>
      </c>
      <c r="N128" s="6" t="str">
        <f t="shared" si="10"/>
        <v>-</v>
      </c>
    </row>
    <row r="129" spans="2:14" ht="15" thickBot="1" x14ac:dyDescent="0.25">
      <c r="B129" s="7" t="s">
        <v>67</v>
      </c>
      <c r="C129" s="10">
        <v>1</v>
      </c>
      <c r="D129" s="10">
        <v>0</v>
      </c>
      <c r="E129" s="10">
        <v>0</v>
      </c>
      <c r="F129" s="10">
        <v>1</v>
      </c>
      <c r="G129" s="10">
        <v>0</v>
      </c>
      <c r="H129" s="10">
        <v>0</v>
      </c>
      <c r="I129" s="10">
        <v>0</v>
      </c>
      <c r="J129" s="10">
        <v>0</v>
      </c>
      <c r="K129" s="6">
        <f t="shared" si="11"/>
        <v>-1</v>
      </c>
      <c r="L129" s="6" t="str">
        <f t="shared" si="10"/>
        <v>-</v>
      </c>
      <c r="M129" s="6" t="str">
        <f t="shared" si="10"/>
        <v>-</v>
      </c>
      <c r="N129" s="6">
        <f t="shared" si="10"/>
        <v>-1</v>
      </c>
    </row>
    <row r="130" spans="2:14" ht="15" thickBot="1" x14ac:dyDescent="0.25">
      <c r="B130" s="4" t="s">
        <v>68</v>
      </c>
      <c r="C130" s="10">
        <v>1</v>
      </c>
      <c r="D130" s="10">
        <v>0</v>
      </c>
      <c r="E130" s="10">
        <v>0</v>
      </c>
      <c r="F130" s="10">
        <v>1</v>
      </c>
      <c r="G130" s="10">
        <v>0</v>
      </c>
      <c r="H130" s="10">
        <v>0</v>
      </c>
      <c r="I130" s="10">
        <v>0</v>
      </c>
      <c r="J130" s="10">
        <v>0</v>
      </c>
      <c r="K130" s="6">
        <f t="shared" si="11"/>
        <v>-1</v>
      </c>
      <c r="L130" s="6" t="str">
        <f t="shared" si="10"/>
        <v>-</v>
      </c>
      <c r="M130" s="6" t="str">
        <f t="shared" si="10"/>
        <v>-</v>
      </c>
      <c r="N130" s="6">
        <f t="shared" si="10"/>
        <v>-1</v>
      </c>
    </row>
    <row r="131" spans="2:14" ht="15" thickBot="1" x14ac:dyDescent="0.25">
      <c r="B131" s="4" t="s">
        <v>69</v>
      </c>
      <c r="C131" s="10">
        <v>13</v>
      </c>
      <c r="D131" s="10">
        <v>2</v>
      </c>
      <c r="E131" s="10">
        <v>1</v>
      </c>
      <c r="F131" s="10">
        <v>16</v>
      </c>
      <c r="G131" s="10">
        <v>13</v>
      </c>
      <c r="H131" s="10">
        <v>7</v>
      </c>
      <c r="I131" s="10">
        <v>2</v>
      </c>
      <c r="J131" s="10">
        <v>22</v>
      </c>
      <c r="K131" s="6">
        <f t="shared" si="11"/>
        <v>0</v>
      </c>
      <c r="L131" s="6">
        <f t="shared" si="10"/>
        <v>2.5</v>
      </c>
      <c r="M131" s="6">
        <f t="shared" si="10"/>
        <v>1</v>
      </c>
      <c r="N131" s="6">
        <f t="shared" si="10"/>
        <v>0.375</v>
      </c>
    </row>
    <row r="132" spans="2:14" ht="15" thickBot="1" x14ac:dyDescent="0.25">
      <c r="B132" s="4" t="s">
        <v>37</v>
      </c>
      <c r="C132" s="6">
        <f>IF(C126=0,"-",C126/(C126+C127))</f>
        <v>0.72727272727272729</v>
      </c>
      <c r="D132" s="6">
        <f>IF(D126=0,"-",D126/(D126+D127))</f>
        <v>1</v>
      </c>
      <c r="E132" s="6">
        <f t="shared" ref="E132:J132" si="12">IF(E126=0,"-",E126/(E126+E127))</f>
        <v>1</v>
      </c>
      <c r="F132" s="6">
        <f t="shared" si="12"/>
        <v>0.7857142857142857</v>
      </c>
      <c r="G132" s="6">
        <f t="shared" si="12"/>
        <v>0.92307692307692313</v>
      </c>
      <c r="H132" s="6">
        <f t="shared" si="12"/>
        <v>1</v>
      </c>
      <c r="I132" s="6">
        <f t="shared" si="12"/>
        <v>1</v>
      </c>
      <c r="J132" s="6">
        <f t="shared" si="12"/>
        <v>0.95454545454545459</v>
      </c>
      <c r="K132" s="6">
        <f>IF(OR(C132="-",G132="-"),"-",(G132-C132)/C132)</f>
        <v>0.26923076923076927</v>
      </c>
      <c r="L132" s="6">
        <f t="shared" ref="L132:N133" si="13">IF(OR(D132="-",H132="-"),"-",(H132-D132)/D132)</f>
        <v>0</v>
      </c>
      <c r="M132" s="6">
        <f t="shared" si="13"/>
        <v>0</v>
      </c>
      <c r="N132" s="6">
        <f t="shared" si="13"/>
        <v>0.21487603305785133</v>
      </c>
    </row>
    <row r="133" spans="2:14" ht="15" thickBot="1" x14ac:dyDescent="0.25">
      <c r="B133" s="4" t="s">
        <v>38</v>
      </c>
      <c r="C133" s="6">
        <f>IF(C129=0,"-",C129/(C128+C129))</f>
        <v>1</v>
      </c>
      <c r="D133" s="6" t="str">
        <f t="shared" ref="D133:J133" si="14">IF(D129=0,"-",D129/(D128+D129))</f>
        <v>-</v>
      </c>
      <c r="E133" s="6" t="str">
        <f t="shared" si="14"/>
        <v>-</v>
      </c>
      <c r="F133" s="6">
        <f t="shared" si="14"/>
        <v>1</v>
      </c>
      <c r="G133" s="6" t="str">
        <f t="shared" si="14"/>
        <v>-</v>
      </c>
      <c r="H133" s="6" t="str">
        <f t="shared" si="14"/>
        <v>-</v>
      </c>
      <c r="I133" s="6" t="str">
        <f t="shared" si="14"/>
        <v>-</v>
      </c>
      <c r="J133" s="6" t="str">
        <f t="shared" si="14"/>
        <v>-</v>
      </c>
      <c r="K133" s="6" t="str">
        <f>IF(OR(C133="-",G133="-"),"-",(G133-C133)/C133)</f>
        <v>-</v>
      </c>
      <c r="L133" s="6" t="str">
        <f t="shared" si="13"/>
        <v>-</v>
      </c>
      <c r="M133" s="6" t="str">
        <f t="shared" si="13"/>
        <v>-</v>
      </c>
      <c r="N133" s="6" t="str">
        <f t="shared" si="13"/>
        <v>-</v>
      </c>
    </row>
    <row r="134" spans="2:14" x14ac:dyDescent="0.2">
      <c r="C134" s="13"/>
    </row>
    <row r="135" spans="2:14" x14ac:dyDescent="0.2">
      <c r="C135" s="13"/>
      <c r="M135" s="14"/>
    </row>
    <row r="136" spans="2:14" x14ac:dyDescent="0.2">
      <c r="C136" s="13"/>
    </row>
    <row r="139" spans="2:14" ht="29.25" customHeight="1" x14ac:dyDescent="0.2">
      <c r="C139" s="26">
        <v>2017</v>
      </c>
      <c r="D139" s="26"/>
      <c r="E139" s="26"/>
      <c r="F139" s="27"/>
      <c r="G139" s="28">
        <v>2018</v>
      </c>
      <c r="H139" s="26"/>
      <c r="I139" s="26"/>
      <c r="J139" s="27"/>
      <c r="K139" s="29" t="s">
        <v>59</v>
      </c>
      <c r="L139" s="30"/>
      <c r="M139" s="30"/>
      <c r="N139" s="30"/>
    </row>
    <row r="140" spans="2:14" ht="57.75" customHeight="1" thickBot="1" x14ac:dyDescent="0.25">
      <c r="C140" s="12" t="s">
        <v>61</v>
      </c>
      <c r="D140" s="12" t="s">
        <v>71</v>
      </c>
      <c r="E140" s="12" t="s">
        <v>70</v>
      </c>
      <c r="F140" s="12" t="s">
        <v>63</v>
      </c>
      <c r="G140" s="12" t="s">
        <v>61</v>
      </c>
      <c r="H140" s="12" t="s">
        <v>71</v>
      </c>
      <c r="I140" s="12" t="s">
        <v>70</v>
      </c>
      <c r="J140" s="12" t="s">
        <v>63</v>
      </c>
      <c r="K140" s="12" t="s">
        <v>61</v>
      </c>
      <c r="L140" s="12" t="s">
        <v>71</v>
      </c>
      <c r="M140" s="12" t="s">
        <v>70</v>
      </c>
      <c r="N140" s="12" t="s">
        <v>63</v>
      </c>
    </row>
    <row r="141" spans="2:14" ht="15" thickBot="1" x14ac:dyDescent="0.25">
      <c r="B141" s="4" t="s">
        <v>72</v>
      </c>
      <c r="C141" s="10">
        <v>32</v>
      </c>
      <c r="D141" s="10">
        <v>0</v>
      </c>
      <c r="E141" s="10">
        <v>4</v>
      </c>
      <c r="F141" s="10">
        <v>36</v>
      </c>
      <c r="G141" s="10">
        <v>30</v>
      </c>
      <c r="H141" s="10">
        <v>0</v>
      </c>
      <c r="I141" s="10">
        <v>4</v>
      </c>
      <c r="J141" s="10">
        <v>34</v>
      </c>
      <c r="K141" s="6">
        <f>IF(C141=0,"-",(G141-C141)/C141)</f>
        <v>-6.25E-2</v>
      </c>
      <c r="L141" s="6" t="str">
        <f t="shared" ref="L141:N145" si="15">IF(D141=0,"-",(H141-D141)/D141)</f>
        <v>-</v>
      </c>
      <c r="M141" s="6">
        <f t="shared" si="15"/>
        <v>0</v>
      </c>
      <c r="N141" s="6">
        <f t="shared" si="15"/>
        <v>-5.5555555555555552E-2</v>
      </c>
    </row>
    <row r="142" spans="2:14" ht="15" thickBot="1" x14ac:dyDescent="0.25">
      <c r="B142" s="4" t="s">
        <v>73</v>
      </c>
      <c r="C142" s="10">
        <v>7</v>
      </c>
      <c r="D142" s="10">
        <v>0</v>
      </c>
      <c r="E142" s="10">
        <v>1</v>
      </c>
      <c r="F142" s="10">
        <v>8</v>
      </c>
      <c r="G142" s="10">
        <v>8</v>
      </c>
      <c r="H142" s="10">
        <v>0</v>
      </c>
      <c r="I142" s="10">
        <v>0</v>
      </c>
      <c r="J142" s="10">
        <v>8</v>
      </c>
      <c r="K142" s="6">
        <f t="shared" ref="K142:K145" si="16">IF(C142=0,"-",(G142-C142)/C142)</f>
        <v>0.14285714285714285</v>
      </c>
      <c r="L142" s="6" t="str">
        <f t="shared" si="15"/>
        <v>-</v>
      </c>
      <c r="M142" s="6">
        <f t="shared" si="15"/>
        <v>-1</v>
      </c>
      <c r="N142" s="6">
        <f t="shared" si="15"/>
        <v>0</v>
      </c>
    </row>
    <row r="143" spans="2:14" ht="15" thickBot="1" x14ac:dyDescent="0.25">
      <c r="B143" s="4" t="s">
        <v>74</v>
      </c>
      <c r="C143" s="10">
        <v>150</v>
      </c>
      <c r="D143" s="10">
        <v>1</v>
      </c>
      <c r="E143" s="10">
        <v>14</v>
      </c>
      <c r="F143" s="10">
        <v>165</v>
      </c>
      <c r="G143" s="10">
        <v>144</v>
      </c>
      <c r="H143" s="10">
        <v>0</v>
      </c>
      <c r="I143" s="10">
        <v>13</v>
      </c>
      <c r="J143" s="10">
        <v>157</v>
      </c>
      <c r="K143" s="6">
        <f t="shared" si="16"/>
        <v>-0.04</v>
      </c>
      <c r="L143" s="6">
        <f t="shared" si="15"/>
        <v>-1</v>
      </c>
      <c r="M143" s="6">
        <f t="shared" si="15"/>
        <v>-7.1428571428571425E-2</v>
      </c>
      <c r="N143" s="6">
        <f t="shared" si="15"/>
        <v>-4.8484848484848485E-2</v>
      </c>
    </row>
    <row r="144" spans="2:14" ht="15" thickBot="1" x14ac:dyDescent="0.25">
      <c r="B144" s="4" t="s">
        <v>75</v>
      </c>
      <c r="C144" s="10">
        <v>31</v>
      </c>
      <c r="D144" s="10">
        <v>0</v>
      </c>
      <c r="E144" s="10">
        <v>7</v>
      </c>
      <c r="F144" s="10">
        <v>38</v>
      </c>
      <c r="G144" s="10">
        <v>32</v>
      </c>
      <c r="H144" s="10">
        <v>0</v>
      </c>
      <c r="I144" s="10">
        <v>3</v>
      </c>
      <c r="J144" s="10">
        <v>35</v>
      </c>
      <c r="K144" s="6">
        <f t="shared" si="16"/>
        <v>3.2258064516129031E-2</v>
      </c>
      <c r="L144" s="6" t="str">
        <f t="shared" si="15"/>
        <v>-</v>
      </c>
      <c r="M144" s="6">
        <f t="shared" si="15"/>
        <v>-0.5714285714285714</v>
      </c>
      <c r="N144" s="6">
        <f t="shared" si="15"/>
        <v>-7.8947368421052627E-2</v>
      </c>
    </row>
    <row r="145" spans="2:14" ht="15" thickBot="1" x14ac:dyDescent="0.25">
      <c r="B145" s="4" t="s">
        <v>76</v>
      </c>
      <c r="C145" s="10">
        <v>1</v>
      </c>
      <c r="D145" s="10">
        <v>0</v>
      </c>
      <c r="E145" s="10">
        <v>0</v>
      </c>
      <c r="F145" s="10">
        <v>1</v>
      </c>
      <c r="G145" s="10">
        <v>2</v>
      </c>
      <c r="H145" s="10">
        <v>0</v>
      </c>
      <c r="I145" s="10">
        <v>0</v>
      </c>
      <c r="J145" s="10">
        <v>2</v>
      </c>
      <c r="K145" s="6">
        <f t="shared" si="16"/>
        <v>1</v>
      </c>
      <c r="L145" s="6" t="str">
        <f t="shared" si="15"/>
        <v>-</v>
      </c>
      <c r="M145" s="6" t="str">
        <f t="shared" si="15"/>
        <v>-</v>
      </c>
      <c r="N145" s="6">
        <f t="shared" si="15"/>
        <v>1</v>
      </c>
    </row>
    <row r="146" spans="2:14" ht="15" thickBot="1" x14ac:dyDescent="0.25">
      <c r="B146" s="7" t="s">
        <v>69</v>
      </c>
      <c r="C146" s="10">
        <v>221</v>
      </c>
      <c r="D146" s="10">
        <v>1</v>
      </c>
      <c r="E146" s="10">
        <v>26</v>
      </c>
      <c r="F146" s="10">
        <v>248</v>
      </c>
      <c r="G146" s="10">
        <v>216</v>
      </c>
      <c r="H146" s="10">
        <v>0</v>
      </c>
      <c r="I146" s="10">
        <v>20</v>
      </c>
      <c r="J146" s="10">
        <v>236</v>
      </c>
      <c r="K146" s="6">
        <f t="shared" ref="K146" si="17">IF(C146=0,"-",(G146-C146)/C146)</f>
        <v>-2.2624434389140271E-2</v>
      </c>
      <c r="L146" s="6">
        <f t="shared" ref="L146" si="18">IF(D146=0,"-",(H146-D146)/D146)</f>
        <v>-1</v>
      </c>
      <c r="M146" s="6">
        <f t="shared" ref="M146" si="19">IF(E146=0,"-",(I146-E146)/E146)</f>
        <v>-0.23076923076923078</v>
      </c>
      <c r="N146" s="6">
        <f t="shared" ref="N146" si="20">IF(F146=0,"-",(J146-F146)/F146)</f>
        <v>-4.8387096774193547E-2</v>
      </c>
    </row>
    <row r="147" spans="2:14" ht="29.25" thickBot="1" x14ac:dyDescent="0.25">
      <c r="B147" s="7" t="s">
        <v>77</v>
      </c>
      <c r="C147" s="6">
        <f t="shared" ref="C147:J148" si="21">IF(C141=0,"-",(C141/(C141+C143)))</f>
        <v>0.17582417582417584</v>
      </c>
      <c r="D147" s="6" t="str">
        <f t="shared" si="21"/>
        <v>-</v>
      </c>
      <c r="E147" s="6">
        <f t="shared" si="21"/>
        <v>0.22222222222222221</v>
      </c>
      <c r="F147" s="6">
        <f t="shared" si="21"/>
        <v>0.17910447761194029</v>
      </c>
      <c r="G147" s="6">
        <f t="shared" si="21"/>
        <v>0.17241379310344829</v>
      </c>
      <c r="H147" s="6" t="str">
        <f t="shared" si="21"/>
        <v>-</v>
      </c>
      <c r="I147" s="6">
        <f t="shared" si="21"/>
        <v>0.23529411764705882</v>
      </c>
      <c r="J147" s="6">
        <f t="shared" si="21"/>
        <v>0.17801047120418848</v>
      </c>
      <c r="K147" s="6">
        <f>IF(OR(C147="-",G147="-"),"-",(G147-C147)/C147)</f>
        <v>-1.9396551724137942E-2</v>
      </c>
      <c r="L147" s="6" t="str">
        <f t="shared" ref="L147:N148" si="22">IF(OR(D147="-",H147="-"),"-",(H147-D147)/D147)</f>
        <v>-</v>
      </c>
      <c r="M147" s="6">
        <f t="shared" si="22"/>
        <v>5.8823529411764747E-2</v>
      </c>
      <c r="N147" s="6">
        <f t="shared" si="22"/>
        <v>-6.1082024432809563E-3</v>
      </c>
    </row>
    <row r="148" spans="2:14" ht="29.25" thickBot="1" x14ac:dyDescent="0.25">
      <c r="B148" s="7" t="s">
        <v>78</v>
      </c>
      <c r="C148" s="6">
        <f t="shared" si="21"/>
        <v>0.18421052631578946</v>
      </c>
      <c r="D148" s="6" t="str">
        <f t="shared" si="21"/>
        <v>-</v>
      </c>
      <c r="E148" s="6">
        <f t="shared" si="21"/>
        <v>0.125</v>
      </c>
      <c r="F148" s="6">
        <f t="shared" si="21"/>
        <v>0.17391304347826086</v>
      </c>
      <c r="G148" s="6">
        <f t="shared" si="21"/>
        <v>0.2</v>
      </c>
      <c r="H148" s="6" t="str">
        <f t="shared" si="21"/>
        <v>-</v>
      </c>
      <c r="I148" s="6" t="str">
        <f t="shared" si="21"/>
        <v>-</v>
      </c>
      <c r="J148" s="6">
        <f t="shared" si="21"/>
        <v>0.18604651162790697</v>
      </c>
      <c r="K148" s="6">
        <f>IF(OR(C148="-",G148="-"),"-",(G148-C148)/C148)</f>
        <v>8.571428571428584E-2</v>
      </c>
      <c r="L148" s="6" t="str">
        <f t="shared" si="22"/>
        <v>-</v>
      </c>
      <c r="M148" s="6" t="str">
        <f t="shared" si="22"/>
        <v>-</v>
      </c>
      <c r="N148" s="6">
        <f t="shared" si="22"/>
        <v>6.9767441860465129E-2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2" spans="2:14" ht="14.25" x14ac:dyDescent="0.2">
      <c r="B152" s="7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</row>
    <row r="153" spans="2:14" ht="14.25" x14ac:dyDescent="0.2">
      <c r="B153" s="7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</row>
    <row r="154" spans="2:14" ht="29.25" customHeight="1" thickBot="1" x14ac:dyDescent="0.25">
      <c r="B154" s="7"/>
      <c r="C154" s="8">
        <v>2017</v>
      </c>
      <c r="D154" s="8">
        <v>2018</v>
      </c>
      <c r="E154" s="19" t="s">
        <v>59</v>
      </c>
    </row>
    <row r="155" spans="2:14" ht="15" thickBot="1" x14ac:dyDescent="0.25">
      <c r="B155" s="4" t="s">
        <v>95</v>
      </c>
      <c r="C155" s="20">
        <v>192</v>
      </c>
      <c r="D155" s="20">
        <v>185</v>
      </c>
      <c r="E155" s="18">
        <f>IF(C155=0,"-",(D155-C155)/C155)</f>
        <v>-3.6458333333333336E-2</v>
      </c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15" thickBot="1" x14ac:dyDescent="0.25">
      <c r="B156" s="4" t="s">
        <v>96</v>
      </c>
      <c r="C156" s="20">
        <v>28</v>
      </c>
      <c r="D156" s="20">
        <v>29</v>
      </c>
      <c r="E156" s="18">
        <f t="shared" ref="E156:E157" si="23">IF(C156=0,"-",(D156-C156)/C156)</f>
        <v>3.5714285714285712E-2</v>
      </c>
      <c r="F156" s="18"/>
      <c r="G156" s="18"/>
      <c r="H156" s="18"/>
      <c r="I156" s="18"/>
      <c r="J156" s="18"/>
      <c r="K156" s="18"/>
      <c r="L156" s="18"/>
      <c r="M156" s="18"/>
      <c r="N156" s="18"/>
    </row>
    <row r="157" spans="2:14" ht="15" thickBot="1" x14ac:dyDescent="0.25">
      <c r="B157" s="4" t="s">
        <v>97</v>
      </c>
      <c r="C157" s="20">
        <v>0</v>
      </c>
      <c r="D157" s="20">
        <v>2</v>
      </c>
      <c r="E157" s="18" t="str">
        <f t="shared" si="23"/>
        <v>-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98</v>
      </c>
      <c r="C158" s="18">
        <f>IF(C155=0,"-",C155/(C155+C156+C157))</f>
        <v>0.87272727272727268</v>
      </c>
      <c r="D158" s="18">
        <f>IF(D155=0,"-",D155/(D155+D156+D157))</f>
        <v>0.85648148148148151</v>
      </c>
      <c r="E158" s="18">
        <f>IF(OR(C158="-",D158="-"),"-",(D158-C158)/C158)</f>
        <v>-1.8614969135802389E-2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4.25" x14ac:dyDescent="0.2">
      <c r="B159" s="7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4.25" x14ac:dyDescent="0.2">
      <c r="B160" s="7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</row>
    <row r="164" spans="2:5" ht="42.75" customHeight="1" thickBot="1" x14ac:dyDescent="0.25">
      <c r="C164" s="8">
        <v>2017</v>
      </c>
      <c r="D164" s="8">
        <v>2018</v>
      </c>
      <c r="E164" s="8" t="s">
        <v>27</v>
      </c>
    </row>
    <row r="165" spans="2:5" ht="20.100000000000001" customHeight="1" thickBot="1" x14ac:dyDescent="0.25">
      <c r="B165" s="4" t="s">
        <v>39</v>
      </c>
      <c r="C165" s="5">
        <v>14</v>
      </c>
      <c r="D165" s="5">
        <v>22</v>
      </c>
      <c r="E165" s="6">
        <f>IF(C165=0,"-",(D165-C165)/C165)</f>
        <v>0.5714285714285714</v>
      </c>
    </row>
    <row r="166" spans="2:5" ht="20.100000000000001" customHeight="1" thickBot="1" x14ac:dyDescent="0.25">
      <c r="B166" s="4" t="s">
        <v>42</v>
      </c>
      <c r="C166" s="5">
        <v>7</v>
      </c>
      <c r="D166" s="5">
        <v>11</v>
      </c>
      <c r="E166" s="6">
        <f t="shared" ref="E166:E167" si="24">IF(C166=0,"-",(D166-C166)/C166)</f>
        <v>0.5714285714285714</v>
      </c>
    </row>
    <row r="167" spans="2:5" ht="20.100000000000001" customHeight="1" thickBot="1" x14ac:dyDescent="0.25">
      <c r="B167" s="4" t="s">
        <v>43</v>
      </c>
      <c r="C167" s="5">
        <v>4</v>
      </c>
      <c r="D167" s="5">
        <v>10</v>
      </c>
      <c r="E167" s="6">
        <f t="shared" si="24"/>
        <v>1.5</v>
      </c>
    </row>
    <row r="168" spans="2:5" ht="20.100000000000001" customHeight="1" thickBot="1" x14ac:dyDescent="0.25">
      <c r="B168" s="4" t="s">
        <v>99</v>
      </c>
      <c r="C168" s="6">
        <f>IF(C165=0,"-",(C166+C167)/C165)</f>
        <v>0.7857142857142857</v>
      </c>
      <c r="D168" s="6">
        <f>IF(D165=0,"-",(D166+D167)/D165)</f>
        <v>0.95454545454545459</v>
      </c>
      <c r="E168" s="6">
        <f t="shared" ref="E168:E170" si="25">IF(OR(C168="-",D168="-"),"-",(D168-C168)/C168)</f>
        <v>0.21487603305785133</v>
      </c>
    </row>
    <row r="169" spans="2:5" ht="20.100000000000001" customHeight="1" thickBot="1" x14ac:dyDescent="0.25">
      <c r="B169" s="4" t="s">
        <v>40</v>
      </c>
      <c r="C169" s="6">
        <v>0.77777777777777779</v>
      </c>
      <c r="D169" s="6">
        <v>1</v>
      </c>
      <c r="E169" s="6">
        <f t="shared" si="25"/>
        <v>0.2857142857142857</v>
      </c>
    </row>
    <row r="170" spans="2:5" ht="20.100000000000001" customHeight="1" thickBot="1" x14ac:dyDescent="0.25">
      <c r="B170" s="4" t="s">
        <v>41</v>
      </c>
      <c r="C170" s="6">
        <v>0.8</v>
      </c>
      <c r="D170" s="6">
        <v>0.90909090909090906</v>
      </c>
      <c r="E170" s="6">
        <f t="shared" si="25"/>
        <v>0.13636363636363627</v>
      </c>
    </row>
    <row r="176" spans="2:5" ht="42.75" customHeight="1" thickBot="1" x14ac:dyDescent="0.25">
      <c r="C176" s="8">
        <v>2017</v>
      </c>
      <c r="D176" s="8">
        <v>2018</v>
      </c>
      <c r="E176" s="8" t="s">
        <v>27</v>
      </c>
    </row>
    <row r="177" spans="2:10" ht="15" thickBot="1" x14ac:dyDescent="0.25">
      <c r="B177" s="15" t="s">
        <v>82</v>
      </c>
      <c r="C177" s="5">
        <v>17</v>
      </c>
      <c r="D177" s="5">
        <v>26</v>
      </c>
      <c r="E177" s="6">
        <f>IF(C177=0,"-",(D177-C177)/C177)</f>
        <v>0.52941176470588236</v>
      </c>
      <c r="H177" s="13"/>
    </row>
    <row r="178" spans="2:10" ht="15" thickBot="1" x14ac:dyDescent="0.25">
      <c r="B178" s="4" t="s">
        <v>44</v>
      </c>
      <c r="C178" s="5">
        <v>13</v>
      </c>
      <c r="D178" s="5">
        <v>15</v>
      </c>
      <c r="E178" s="6">
        <f t="shared" ref="E178:E184" si="26">IF(C178=0,"-",(D178-C178)/C178)</f>
        <v>0.15384615384615385</v>
      </c>
      <c r="H178" s="13"/>
    </row>
    <row r="179" spans="2:10" ht="15" thickBot="1" x14ac:dyDescent="0.25">
      <c r="B179" s="4" t="s">
        <v>48</v>
      </c>
      <c r="C179" s="5">
        <v>2</v>
      </c>
      <c r="D179" s="5">
        <v>11</v>
      </c>
      <c r="E179" s="6">
        <f t="shared" si="26"/>
        <v>4.5</v>
      </c>
      <c r="H179" s="13"/>
    </row>
    <row r="180" spans="2:10" ht="15" thickBot="1" x14ac:dyDescent="0.25">
      <c r="B180" s="4" t="s">
        <v>79</v>
      </c>
      <c r="C180" s="5">
        <v>2</v>
      </c>
      <c r="D180" s="5">
        <v>0</v>
      </c>
      <c r="E180" s="6">
        <f t="shared" si="26"/>
        <v>-1</v>
      </c>
      <c r="H180" s="13"/>
    </row>
    <row r="181" spans="2:10" ht="15" thickBot="1" x14ac:dyDescent="0.25">
      <c r="B181" s="15" t="s">
        <v>80</v>
      </c>
      <c r="C181" s="5">
        <v>251</v>
      </c>
      <c r="D181" s="5">
        <v>232</v>
      </c>
      <c r="E181" s="6">
        <f t="shared" si="26"/>
        <v>-7.5697211155378488E-2</v>
      </c>
      <c r="H181" s="13"/>
    </row>
    <row r="182" spans="2:10" ht="15" thickBot="1" x14ac:dyDescent="0.25">
      <c r="B182" s="4" t="s">
        <v>48</v>
      </c>
      <c r="C182" s="5">
        <v>223</v>
      </c>
      <c r="D182" s="5">
        <v>215</v>
      </c>
      <c r="E182" s="6">
        <f t="shared" si="26"/>
        <v>-3.5874439461883408E-2</v>
      </c>
      <c r="H182" s="13"/>
    </row>
    <row r="183" spans="2:10" ht="15" thickBot="1" x14ac:dyDescent="0.25">
      <c r="B183" s="4" t="s">
        <v>71</v>
      </c>
      <c r="C183" s="5">
        <v>0</v>
      </c>
      <c r="D183" s="5">
        <v>0</v>
      </c>
      <c r="E183" s="6" t="str">
        <f t="shared" si="26"/>
        <v>-</v>
      </c>
      <c r="H183" s="13"/>
    </row>
    <row r="184" spans="2:10" ht="15" thickBot="1" x14ac:dyDescent="0.25">
      <c r="B184" s="4" t="s">
        <v>81</v>
      </c>
      <c r="C184" s="5">
        <v>28</v>
      </c>
      <c r="D184" s="5">
        <v>17</v>
      </c>
      <c r="E184" s="6">
        <f t="shared" si="26"/>
        <v>-0.39285714285714285</v>
      </c>
      <c r="H184" s="13"/>
    </row>
    <row r="185" spans="2:10" x14ac:dyDescent="0.2">
      <c r="B185" s="9"/>
      <c r="C185" s="9"/>
      <c r="D185" s="9"/>
      <c r="E185" s="9"/>
      <c r="F185" s="9"/>
      <c r="G185" s="9"/>
      <c r="H185" s="9"/>
      <c r="I185" s="9"/>
      <c r="J185" s="9"/>
    </row>
    <row r="186" spans="2:10" x14ac:dyDescent="0.2">
      <c r="B186" s="9"/>
      <c r="C186" s="9"/>
      <c r="D186" s="9"/>
      <c r="E186" s="9"/>
      <c r="F186" s="9"/>
      <c r="G186" s="9"/>
      <c r="H186" s="9"/>
      <c r="I186" s="9"/>
      <c r="J186" s="9"/>
    </row>
    <row r="196" spans="2:5" ht="42.75" customHeight="1" thickBot="1" x14ac:dyDescent="0.25">
      <c r="C196" s="8">
        <v>2017</v>
      </c>
      <c r="D196" s="8">
        <v>2018</v>
      </c>
      <c r="E196" s="8" t="s">
        <v>27</v>
      </c>
    </row>
    <row r="197" spans="2:5" ht="15" thickBot="1" x14ac:dyDescent="0.25">
      <c r="B197" s="4" t="s">
        <v>83</v>
      </c>
      <c r="C197" s="5">
        <v>12</v>
      </c>
      <c r="D197" s="5">
        <v>3</v>
      </c>
      <c r="E197" s="6">
        <f t="shared" ref="E197:E200" si="27">IF(C197=0,"-",(D197-C197)/C197)</f>
        <v>-0.75</v>
      </c>
    </row>
    <row r="198" spans="2:5" ht="15" thickBot="1" x14ac:dyDescent="0.25">
      <c r="B198" s="4" t="s">
        <v>84</v>
      </c>
      <c r="C198" s="5">
        <v>0</v>
      </c>
      <c r="D198" s="5">
        <v>1</v>
      </c>
      <c r="E198" s="6" t="str">
        <f t="shared" si="27"/>
        <v>-</v>
      </c>
    </row>
    <row r="199" spans="2:5" ht="15" thickBot="1" x14ac:dyDescent="0.25">
      <c r="B199" s="4" t="s">
        <v>85</v>
      </c>
      <c r="C199" s="5">
        <v>12</v>
      </c>
      <c r="D199" s="5">
        <v>4</v>
      </c>
      <c r="E199" s="6">
        <f t="shared" si="27"/>
        <v>-0.66666666666666663</v>
      </c>
    </row>
    <row r="200" spans="2:5" ht="15" thickBot="1" x14ac:dyDescent="0.25">
      <c r="B200" s="4" t="s">
        <v>86</v>
      </c>
      <c r="C200" s="5">
        <v>9</v>
      </c>
      <c r="D200" s="5">
        <v>1</v>
      </c>
      <c r="E200" s="6">
        <f t="shared" si="27"/>
        <v>-0.88888888888888884</v>
      </c>
    </row>
    <row r="206" spans="2:5" ht="42.75" customHeight="1" thickBot="1" x14ac:dyDescent="0.25">
      <c r="C206" s="8">
        <v>2017</v>
      </c>
      <c r="D206" s="8">
        <v>2018</v>
      </c>
      <c r="E206" s="8" t="s">
        <v>27</v>
      </c>
    </row>
    <row r="207" spans="2:5" ht="20.100000000000001" customHeight="1" thickBot="1" x14ac:dyDescent="0.25">
      <c r="B207" s="16" t="s">
        <v>89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90</v>
      </c>
      <c r="C208" s="5">
        <v>12</v>
      </c>
      <c r="D208" s="5">
        <v>3</v>
      </c>
      <c r="E208" s="6">
        <f t="shared" si="28"/>
        <v>-0.75</v>
      </c>
    </row>
    <row r="209" spans="2:5" ht="20.100000000000001" customHeight="1" thickBot="1" x14ac:dyDescent="0.25">
      <c r="B209" s="17" t="s">
        <v>87</v>
      </c>
      <c r="C209" s="5">
        <v>7</v>
      </c>
      <c r="D209" s="5">
        <v>2</v>
      </c>
      <c r="E209" s="6">
        <f t="shared" si="28"/>
        <v>-0.7142857142857143</v>
      </c>
    </row>
    <row r="210" spans="2:5" ht="20.100000000000001" customHeight="1" thickBot="1" x14ac:dyDescent="0.25">
      <c r="B210" s="17" t="s">
        <v>88</v>
      </c>
      <c r="C210" s="5">
        <v>5</v>
      </c>
      <c r="D210" s="5">
        <v>1</v>
      </c>
      <c r="E210" s="6">
        <f t="shared" si="28"/>
        <v>-0.8</v>
      </c>
    </row>
    <row r="211" spans="2:5" ht="20.100000000000001" customHeight="1" thickBot="1" x14ac:dyDescent="0.25">
      <c r="B211" s="17" t="s">
        <v>91</v>
      </c>
      <c r="C211" s="5"/>
      <c r="D211" s="5"/>
      <c r="E211" s="6"/>
    </row>
    <row r="212" spans="2:5" ht="20.100000000000001" customHeight="1" thickBot="1" x14ac:dyDescent="0.25">
      <c r="B212" s="17" t="s">
        <v>90</v>
      </c>
      <c r="C212" s="5">
        <v>0</v>
      </c>
      <c r="D212" s="5">
        <v>1</v>
      </c>
      <c r="E212" s="6" t="str">
        <f>IF(C212=0,"-",(D212-C212)/C212)</f>
        <v>-</v>
      </c>
    </row>
    <row r="213" spans="2:5" ht="15" thickBot="1" x14ac:dyDescent="0.25">
      <c r="B213" s="17" t="s">
        <v>87</v>
      </c>
      <c r="C213" s="5">
        <v>0</v>
      </c>
      <c r="D213" s="5">
        <v>0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88</v>
      </c>
      <c r="C214" s="5">
        <v>0</v>
      </c>
      <c r="D214" s="5">
        <v>1</v>
      </c>
      <c r="E214" s="6" t="str">
        <f t="shared" si="29"/>
        <v>-</v>
      </c>
    </row>
    <row r="220" spans="2:5" ht="42.75" customHeight="1" thickBot="1" x14ac:dyDescent="0.25">
      <c r="C220" s="8">
        <v>2017</v>
      </c>
      <c r="D220" s="8">
        <v>2018</v>
      </c>
      <c r="E220" s="8" t="s">
        <v>27</v>
      </c>
    </row>
    <row r="221" spans="2:5" ht="15" thickBot="1" x14ac:dyDescent="0.25">
      <c r="B221" s="16" t="s">
        <v>92</v>
      </c>
      <c r="C221" s="5">
        <v>21</v>
      </c>
      <c r="D221" s="5">
        <v>10</v>
      </c>
      <c r="E221" s="6">
        <f t="shared" ref="E221:E223" si="30">IF(C221=0,"-",(D221-C221)/C221)</f>
        <v>-0.52380952380952384</v>
      </c>
    </row>
    <row r="222" spans="2:5" ht="15" thickBot="1" x14ac:dyDescent="0.25">
      <c r="B222" s="16" t="s">
        <v>93</v>
      </c>
      <c r="C222" s="5">
        <v>19</v>
      </c>
      <c r="D222" s="5">
        <v>8</v>
      </c>
      <c r="E222" s="6">
        <f t="shared" si="30"/>
        <v>-0.57894736842105265</v>
      </c>
    </row>
    <row r="223" spans="2:5" ht="15" thickBot="1" x14ac:dyDescent="0.25">
      <c r="B223" s="16" t="s">
        <v>94</v>
      </c>
      <c r="C223" s="5">
        <v>4</v>
      </c>
      <c r="D223" s="5">
        <v>7</v>
      </c>
      <c r="E223" s="6">
        <f t="shared" si="30"/>
        <v>0.75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4:F124"/>
    <mergeCell ref="G124:J124"/>
    <mergeCell ref="K124:N124"/>
    <mergeCell ref="C139:F139"/>
    <mergeCell ref="G139:J139"/>
    <mergeCell ref="K139:N139"/>
  </mergeCells>
  <pageMargins left="0.70866141732283472" right="0.70866141732283472" top="0.74803149606299213" bottom="0.74803149606299213" header="0.31496062992125984" footer="0.31496062992125984"/>
  <pageSetup paperSize="9" scale="12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1" spans="2:5" ht="27" customHeight="1" x14ac:dyDescent="0.2">
      <c r="B11" s="21" t="str">
        <f>Portada!B9</f>
        <v>AÑO  2018</v>
      </c>
    </row>
    <row r="13" spans="2:5" ht="42.75" customHeight="1" thickBot="1" x14ac:dyDescent="0.25">
      <c r="C13" s="8">
        <v>2017</v>
      </c>
      <c r="D13" s="8">
        <v>2018</v>
      </c>
      <c r="E13" s="8" t="s">
        <v>27</v>
      </c>
    </row>
    <row r="14" spans="2:5" ht="20.100000000000001" customHeight="1" thickBot="1" x14ac:dyDescent="0.25">
      <c r="B14" s="4" t="s">
        <v>22</v>
      </c>
      <c r="C14" s="5">
        <v>5103</v>
      </c>
      <c r="D14" s="5">
        <v>5672</v>
      </c>
      <c r="E14" s="6">
        <f>IF(C14&gt;0,(D14-C14)/C14,"-")</f>
        <v>0.11150303742896335</v>
      </c>
    </row>
    <row r="15" spans="2:5" ht="20.100000000000001" customHeight="1" thickBot="1" x14ac:dyDescent="0.25">
      <c r="B15" s="4" t="s">
        <v>17</v>
      </c>
      <c r="C15" s="5">
        <v>4888</v>
      </c>
      <c r="D15" s="5">
        <v>5321</v>
      </c>
      <c r="E15" s="6">
        <f t="shared" ref="E15:E23" si="0">IF(C15&gt;0,(D15-C15)/C15,"-")</f>
        <v>8.8584288052373159E-2</v>
      </c>
    </row>
    <row r="16" spans="2:5" ht="20.100000000000001" customHeight="1" thickBot="1" x14ac:dyDescent="0.25">
      <c r="B16" s="4" t="s">
        <v>18</v>
      </c>
      <c r="C16" s="5">
        <v>3667</v>
      </c>
      <c r="D16" s="5">
        <v>3924</v>
      </c>
      <c r="E16" s="6">
        <f t="shared" si="0"/>
        <v>7.00845377692937E-2</v>
      </c>
    </row>
    <row r="17" spans="2:5" ht="20.100000000000001" customHeight="1" thickBot="1" x14ac:dyDescent="0.25">
      <c r="B17" s="4" t="s">
        <v>19</v>
      </c>
      <c r="C17" s="5">
        <v>1221</v>
      </c>
      <c r="D17" s="5">
        <v>1397</v>
      </c>
      <c r="E17" s="6">
        <f t="shared" si="0"/>
        <v>0.14414414414414414</v>
      </c>
    </row>
    <row r="18" spans="2:5" ht="20.100000000000001" customHeight="1" thickBot="1" x14ac:dyDescent="0.25">
      <c r="B18" s="4" t="s">
        <v>20</v>
      </c>
      <c r="C18" s="6">
        <f>C17/C15</f>
        <v>0.24979541734860883</v>
      </c>
      <c r="D18" s="6">
        <f>D17/D15</f>
        <v>0.26254463446720544</v>
      </c>
      <c r="E18" s="6">
        <f t="shared" si="0"/>
        <v>5.1038634951433452E-2</v>
      </c>
    </row>
    <row r="19" spans="2:5" ht="30" customHeight="1" thickBot="1" x14ac:dyDescent="0.25">
      <c r="B19" s="4" t="s">
        <v>23</v>
      </c>
      <c r="C19" s="5">
        <v>457</v>
      </c>
      <c r="D19" s="5">
        <v>436</v>
      </c>
      <c r="E19" s="6">
        <f t="shared" si="0"/>
        <v>-4.5951859956236324E-2</v>
      </c>
    </row>
    <row r="20" spans="2:5" ht="20.100000000000001" customHeight="1" thickBot="1" x14ac:dyDescent="0.25">
      <c r="B20" s="4" t="s">
        <v>24</v>
      </c>
      <c r="C20" s="5">
        <v>286</v>
      </c>
      <c r="D20" s="5">
        <v>280</v>
      </c>
      <c r="E20" s="6">
        <f t="shared" si="0"/>
        <v>-2.097902097902098E-2</v>
      </c>
    </row>
    <row r="21" spans="2:5" ht="20.100000000000001" customHeight="1" thickBot="1" x14ac:dyDescent="0.25">
      <c r="B21" s="4" t="s">
        <v>25</v>
      </c>
      <c r="C21" s="5">
        <v>171</v>
      </c>
      <c r="D21" s="5">
        <v>156</v>
      </c>
      <c r="E21" s="6">
        <f t="shared" si="0"/>
        <v>-8.771929824561403E-2</v>
      </c>
    </row>
    <row r="22" spans="2:5" ht="20.100000000000001" customHeight="1" thickBot="1" x14ac:dyDescent="0.25">
      <c r="B22" s="4" t="s">
        <v>21</v>
      </c>
      <c r="C22" s="6">
        <f>C21/C19</f>
        <v>0.37417943107221008</v>
      </c>
      <c r="D22" s="6">
        <f t="shared" ref="D22" si="1">D21/D19</f>
        <v>0.3577981651376147</v>
      </c>
      <c r="E22" s="6">
        <f t="shared" si="0"/>
        <v>-4.3779172702398172E-2</v>
      </c>
    </row>
    <row r="23" spans="2:5" ht="20.100000000000001" customHeight="1" thickBot="1" x14ac:dyDescent="0.25">
      <c r="B23" s="7" t="s">
        <v>26</v>
      </c>
      <c r="C23" s="6">
        <v>0.48171018943194066</v>
      </c>
      <c r="D23" s="6">
        <v>0.5254748135507521</v>
      </c>
      <c r="E23" s="6">
        <f t="shared" si="0"/>
        <v>9.0852601997938015E-2</v>
      </c>
    </row>
    <row r="31" spans="2:5" ht="42.75" customHeight="1" thickBot="1" x14ac:dyDescent="0.25">
      <c r="C31" s="8">
        <v>2017</v>
      </c>
      <c r="D31" s="8">
        <v>2018</v>
      </c>
      <c r="E31" s="8" t="s">
        <v>27</v>
      </c>
    </row>
    <row r="32" spans="2:5" ht="20.100000000000001" customHeight="1" thickBot="1" x14ac:dyDescent="0.25">
      <c r="B32" s="4" t="s">
        <v>28</v>
      </c>
      <c r="C32" s="5">
        <v>1593</v>
      </c>
      <c r="D32" s="5">
        <v>1771</v>
      </c>
      <c r="E32" s="6">
        <f>IF(C32&gt;0,(D32-C32)/C32,"-")</f>
        <v>0.11173885750156937</v>
      </c>
    </row>
    <row r="33" spans="2:5" ht="20.100000000000001" customHeight="1" thickBot="1" x14ac:dyDescent="0.25">
      <c r="B33" s="4" t="s">
        <v>30</v>
      </c>
      <c r="C33" s="5">
        <v>4</v>
      </c>
      <c r="D33" s="5">
        <v>0</v>
      </c>
      <c r="E33" s="6">
        <f t="shared" ref="E33:E35" si="2">IF(C33&gt;0,(D33-C33)/C33,"-")</f>
        <v>-1</v>
      </c>
    </row>
    <row r="34" spans="2:5" ht="20.100000000000001" customHeight="1" thickBot="1" x14ac:dyDescent="0.25">
      <c r="B34" s="4" t="s">
        <v>29</v>
      </c>
      <c r="C34" s="5">
        <v>1192</v>
      </c>
      <c r="D34" s="5">
        <v>1286</v>
      </c>
      <c r="E34" s="6">
        <f t="shared" si="2"/>
        <v>7.8859060402684561E-2</v>
      </c>
    </row>
    <row r="35" spans="2:5" ht="20.100000000000001" customHeight="1" thickBot="1" x14ac:dyDescent="0.25">
      <c r="B35" s="4" t="s">
        <v>31</v>
      </c>
      <c r="C35" s="5">
        <v>397</v>
      </c>
      <c r="D35" s="5">
        <v>485</v>
      </c>
      <c r="E35" s="6">
        <f t="shared" si="2"/>
        <v>0.22166246851385391</v>
      </c>
    </row>
    <row r="41" spans="2:5" ht="42.75" customHeight="1" thickBot="1" x14ac:dyDescent="0.25">
      <c r="C41" s="8">
        <v>2017</v>
      </c>
      <c r="D41" s="8">
        <v>2018</v>
      </c>
      <c r="E41" s="8" t="s">
        <v>27</v>
      </c>
    </row>
    <row r="42" spans="2:5" ht="20.100000000000001" customHeight="1" thickBot="1" x14ac:dyDescent="0.25">
      <c r="B42" s="4" t="s">
        <v>34</v>
      </c>
      <c r="C42" s="5">
        <v>769</v>
      </c>
      <c r="D42" s="5">
        <v>737</v>
      </c>
      <c r="E42" s="6">
        <f>IF(C42&gt;0,(D42-C42)/C42,"-")</f>
        <v>-4.1612483745123538E-2</v>
      </c>
    </row>
    <row r="43" spans="2:5" ht="20.100000000000001" customHeight="1" thickBot="1" x14ac:dyDescent="0.25">
      <c r="B43" s="4" t="s">
        <v>35</v>
      </c>
      <c r="C43" s="5">
        <v>131</v>
      </c>
      <c r="D43" s="5">
        <v>132</v>
      </c>
      <c r="E43" s="6">
        <f t="shared" ref="E43:E49" si="3">IF(C43&gt;0,(D43-C43)/C43,"-")</f>
        <v>7.6335877862595417E-3</v>
      </c>
    </row>
    <row r="44" spans="2:5" ht="20.100000000000001" customHeight="1" thickBot="1" x14ac:dyDescent="0.25">
      <c r="B44" s="4" t="s">
        <v>32</v>
      </c>
      <c r="C44" s="5">
        <v>81</v>
      </c>
      <c r="D44" s="5">
        <v>60</v>
      </c>
      <c r="E44" s="6">
        <f t="shared" si="3"/>
        <v>-0.25925925925925924</v>
      </c>
    </row>
    <row r="45" spans="2:5" ht="20.100000000000001" customHeight="1" thickBot="1" x14ac:dyDescent="0.25">
      <c r="B45" s="4" t="s">
        <v>33</v>
      </c>
      <c r="C45" s="5">
        <v>1831</v>
      </c>
      <c r="D45" s="5">
        <v>2104</v>
      </c>
      <c r="E45" s="6">
        <f t="shared" si="3"/>
        <v>0.1490988530857455</v>
      </c>
    </row>
    <row r="46" spans="2:5" ht="20.100000000000001" customHeight="1" thickBot="1" x14ac:dyDescent="0.25">
      <c r="B46" s="4" t="s">
        <v>36</v>
      </c>
      <c r="C46" s="5">
        <v>1049</v>
      </c>
      <c r="D46" s="5">
        <v>1166</v>
      </c>
      <c r="E46" s="6">
        <f t="shared" si="3"/>
        <v>0.111534795042898</v>
      </c>
    </row>
    <row r="47" spans="2:5" ht="20.100000000000001" customHeight="1" thickBot="1" x14ac:dyDescent="0.25">
      <c r="B47" s="4" t="s">
        <v>68</v>
      </c>
      <c r="C47" s="5">
        <v>525</v>
      </c>
      <c r="D47" s="5">
        <v>504</v>
      </c>
      <c r="E47" s="6">
        <f t="shared" si="3"/>
        <v>-0.04</v>
      </c>
    </row>
    <row r="48" spans="2:5" ht="20.100000000000001" customHeight="1" collapsed="1" thickBot="1" x14ac:dyDescent="0.25">
      <c r="B48" s="4" t="s">
        <v>37</v>
      </c>
      <c r="C48" s="6">
        <f>C42/(C42+C43)</f>
        <v>0.85444444444444445</v>
      </c>
      <c r="D48" s="6">
        <f>D42/(D42+D43)</f>
        <v>0.84810126582278478</v>
      </c>
      <c r="E48" s="6">
        <f t="shared" si="3"/>
        <v>-7.4237461111751699E-3</v>
      </c>
    </row>
    <row r="49" spans="2:5" ht="20.100000000000001" customHeight="1" thickBot="1" x14ac:dyDescent="0.25">
      <c r="B49" s="4" t="s">
        <v>38</v>
      </c>
      <c r="C49" s="6">
        <f>C45/(C44+C45)</f>
        <v>0.95763598326359833</v>
      </c>
      <c r="D49" s="6">
        <f t="shared" ref="D49" si="4">D45/(D44+D45)</f>
        <v>0.97227356746765248</v>
      </c>
      <c r="E49" s="6">
        <f t="shared" si="3"/>
        <v>1.5285123428810225E-2</v>
      </c>
    </row>
    <row r="55" spans="2:5" ht="42.75" customHeight="1" thickBot="1" x14ac:dyDescent="0.25">
      <c r="C55" s="8">
        <v>2017</v>
      </c>
      <c r="D55" s="8">
        <v>2018</v>
      </c>
      <c r="E55" s="8" t="s">
        <v>27</v>
      </c>
    </row>
    <row r="56" spans="2:5" ht="20.100000000000001" customHeight="1" thickBot="1" x14ac:dyDescent="0.25">
      <c r="B56" s="4" t="s">
        <v>39</v>
      </c>
      <c r="C56" s="5">
        <v>914</v>
      </c>
      <c r="D56" s="5">
        <v>894</v>
      </c>
      <c r="E56" s="6">
        <f>IF(C56&gt;0,(D56-C56)/C56,"-")</f>
        <v>-2.1881838074398249E-2</v>
      </c>
    </row>
    <row r="57" spans="2:5" ht="20.100000000000001" customHeight="1" thickBot="1" x14ac:dyDescent="0.25">
      <c r="B57" s="4" t="s">
        <v>42</v>
      </c>
      <c r="C57" s="5">
        <v>590</v>
      </c>
      <c r="D57" s="5">
        <v>536</v>
      </c>
      <c r="E57" s="6">
        <f t="shared" ref="E57:E61" si="5">IF(C57&gt;0,(D57-C57)/C57,"-")</f>
        <v>-9.152542372881356E-2</v>
      </c>
    </row>
    <row r="58" spans="2:5" ht="20.100000000000001" customHeight="1" thickBot="1" x14ac:dyDescent="0.25">
      <c r="B58" s="4" t="s">
        <v>43</v>
      </c>
      <c r="C58" s="5">
        <v>179</v>
      </c>
      <c r="D58" s="5">
        <v>201</v>
      </c>
      <c r="E58" s="6">
        <f t="shared" si="5"/>
        <v>0.12290502793296089</v>
      </c>
    </row>
    <row r="59" spans="2:5" ht="20.100000000000001" customHeight="1" collapsed="1" thickBot="1" x14ac:dyDescent="0.25">
      <c r="B59" s="4" t="s">
        <v>99</v>
      </c>
      <c r="C59" s="6">
        <f>(C57+C58)/C56</f>
        <v>0.84135667396061264</v>
      </c>
      <c r="D59" s="6">
        <f>(D57+D58)/D56</f>
        <v>0.82438478747203581</v>
      </c>
      <c r="E59" s="6">
        <f t="shared" si="5"/>
        <v>-2.0172047139868959E-2</v>
      </c>
    </row>
    <row r="60" spans="2:5" ht="20.100000000000001" customHeight="1" thickBot="1" x14ac:dyDescent="0.25">
      <c r="B60" s="4" t="s">
        <v>40</v>
      </c>
      <c r="C60" s="6">
        <v>0.81944444444444442</v>
      </c>
      <c r="D60" s="6">
        <v>0.80601503759398496</v>
      </c>
      <c r="E60" s="6">
        <f t="shared" si="5"/>
        <v>-1.6388428698865778E-2</v>
      </c>
    </row>
    <row r="61" spans="2:5" ht="20.100000000000001" customHeight="1" thickBot="1" x14ac:dyDescent="0.25">
      <c r="B61" s="4" t="s">
        <v>41</v>
      </c>
      <c r="C61" s="6">
        <v>0.92268041237113407</v>
      </c>
      <c r="D61" s="6">
        <v>0.87772925764192145</v>
      </c>
      <c r="E61" s="6">
        <f t="shared" si="5"/>
        <v>-4.8718011270766755E-2</v>
      </c>
    </row>
    <row r="62" spans="2:5" ht="15" thickBot="1" x14ac:dyDescent="0.25">
      <c r="E62" s="6"/>
    </row>
    <row r="67" spans="2:10" ht="42.75" customHeight="1" thickBot="1" x14ac:dyDescent="0.25">
      <c r="C67" s="8">
        <v>2017</v>
      </c>
      <c r="D67" s="8">
        <v>2018</v>
      </c>
      <c r="E67" s="8" t="s">
        <v>27</v>
      </c>
    </row>
    <row r="68" spans="2:10" ht="20.100000000000001" customHeight="1" thickBot="1" x14ac:dyDescent="0.25">
      <c r="B68" s="4" t="s">
        <v>45</v>
      </c>
      <c r="C68" s="5">
        <v>6166</v>
      </c>
      <c r="D68" s="5">
        <v>6736</v>
      </c>
      <c r="E68" s="6">
        <f>IF(C68&gt;0,(D68-C68)/C68,"-")</f>
        <v>9.2442426208238726E-2</v>
      </c>
    </row>
    <row r="69" spans="2:10" ht="20.100000000000001" customHeight="1" thickBot="1" x14ac:dyDescent="0.25">
      <c r="B69" s="4" t="s">
        <v>46</v>
      </c>
      <c r="C69" s="5">
        <v>2341</v>
      </c>
      <c r="D69" s="5">
        <v>2352</v>
      </c>
      <c r="E69" s="6">
        <f t="shared" ref="E69:E75" si="6">IF(C69&gt;0,(D69-C69)/C69,"-")</f>
        <v>4.6988466467321657E-3</v>
      </c>
    </row>
    <row r="70" spans="2:10" ht="20.100000000000001" customHeight="1" thickBot="1" x14ac:dyDescent="0.25">
      <c r="B70" s="4" t="s">
        <v>44</v>
      </c>
      <c r="C70" s="5">
        <v>5</v>
      </c>
      <c r="D70" s="5">
        <v>6</v>
      </c>
      <c r="E70" s="6">
        <f t="shared" si="6"/>
        <v>0.2</v>
      </c>
    </row>
    <row r="71" spans="2:10" ht="20.100000000000001" customHeight="1" thickBot="1" x14ac:dyDescent="0.25">
      <c r="B71" s="4" t="s">
        <v>47</v>
      </c>
      <c r="C71" s="5">
        <v>2377</v>
      </c>
      <c r="D71" s="5">
        <v>2885</v>
      </c>
      <c r="E71" s="6">
        <f t="shared" si="6"/>
        <v>0.21371476651241061</v>
      </c>
    </row>
    <row r="72" spans="2:10" ht="20.100000000000001" customHeight="1" thickBot="1" x14ac:dyDescent="0.25">
      <c r="B72" s="4" t="s">
        <v>48</v>
      </c>
      <c r="C72" s="5">
        <v>1111</v>
      </c>
      <c r="D72" s="5">
        <v>1179</v>
      </c>
      <c r="E72" s="6">
        <f t="shared" si="6"/>
        <v>6.1206120612061203E-2</v>
      </c>
    </row>
    <row r="73" spans="2:10" ht="20.100000000000001" customHeight="1" thickBot="1" x14ac:dyDescent="0.25">
      <c r="B73" s="4" t="s">
        <v>49</v>
      </c>
      <c r="C73" s="5">
        <v>329</v>
      </c>
      <c r="D73" s="5">
        <v>313</v>
      </c>
      <c r="E73" s="6">
        <f t="shared" si="6"/>
        <v>-4.8632218844984802E-2</v>
      </c>
    </row>
    <row r="74" spans="2:10" ht="20.100000000000001" customHeight="1" thickBot="1" x14ac:dyDescent="0.25">
      <c r="B74" s="4" t="s">
        <v>50</v>
      </c>
      <c r="C74" s="5">
        <v>0</v>
      </c>
      <c r="D74" s="5">
        <v>0</v>
      </c>
      <c r="E74" s="6" t="str">
        <f t="shared" si="6"/>
        <v>-</v>
      </c>
    </row>
    <row r="75" spans="2:10" ht="20.100000000000001" customHeight="1" thickBot="1" x14ac:dyDescent="0.25">
      <c r="B75" s="4" t="s">
        <v>51</v>
      </c>
      <c r="C75" s="5">
        <v>3</v>
      </c>
      <c r="D75" s="5">
        <v>1</v>
      </c>
      <c r="E75" s="6">
        <f t="shared" si="6"/>
        <v>-0.66666666666666663</v>
      </c>
    </row>
    <row r="76" spans="2:10" x14ac:dyDescent="0.2">
      <c r="B76" s="9"/>
      <c r="C76" s="9"/>
      <c r="D76" s="9"/>
      <c r="E76" s="9"/>
      <c r="F76" s="9"/>
      <c r="G76" s="9"/>
      <c r="H76" s="9"/>
      <c r="I76" s="9"/>
      <c r="J76" s="9"/>
    </row>
    <row r="77" spans="2:10" x14ac:dyDescent="0.2">
      <c r="B77" s="9"/>
      <c r="C77" s="9"/>
      <c r="D77" s="9"/>
      <c r="E77" s="9"/>
      <c r="F77" s="9"/>
      <c r="G77" s="9"/>
      <c r="H77" s="9"/>
      <c r="I77" s="9"/>
      <c r="J77" s="9"/>
    </row>
    <row r="87" spans="2:5" ht="42.75" customHeight="1" thickBot="1" x14ac:dyDescent="0.25">
      <c r="C87" s="8">
        <v>2017</v>
      </c>
      <c r="D87" s="8">
        <v>2018</v>
      </c>
      <c r="E87" s="8" t="s">
        <v>27</v>
      </c>
    </row>
    <row r="88" spans="2:5" ht="29.25" thickBot="1" x14ac:dyDescent="0.25">
      <c r="B88" s="4" t="s">
        <v>52</v>
      </c>
      <c r="C88" s="5">
        <v>268</v>
      </c>
      <c r="D88" s="5">
        <v>284</v>
      </c>
      <c r="E88" s="6">
        <f>IF(C88&gt;0,(D88-C88)/C88,"-")</f>
        <v>5.9701492537313432E-2</v>
      </c>
    </row>
    <row r="89" spans="2:5" ht="29.25" thickBot="1" x14ac:dyDescent="0.25">
      <c r="B89" s="4" t="s">
        <v>53</v>
      </c>
      <c r="C89" s="5">
        <v>342</v>
      </c>
      <c r="D89" s="5">
        <v>404</v>
      </c>
      <c r="E89" s="6">
        <f t="shared" ref="E89:E91" si="7">IF(C89&gt;0,(D89-C89)/C89,"-")</f>
        <v>0.18128654970760233</v>
      </c>
    </row>
    <row r="90" spans="2:5" ht="29.25" customHeight="1" thickBot="1" x14ac:dyDescent="0.25">
      <c r="B90" s="4" t="s">
        <v>54</v>
      </c>
      <c r="C90" s="5">
        <v>582</v>
      </c>
      <c r="D90" s="5">
        <v>442</v>
      </c>
      <c r="E90" s="6">
        <f t="shared" si="7"/>
        <v>-0.24054982817869416</v>
      </c>
    </row>
    <row r="91" spans="2:5" ht="29.25" customHeight="1" thickBot="1" x14ac:dyDescent="0.25">
      <c r="B91" s="4" t="s">
        <v>55</v>
      </c>
      <c r="C91" s="6">
        <f>(C88+C89)/(C88+C89+C90)</f>
        <v>0.51174496644295298</v>
      </c>
      <c r="D91" s="6">
        <f>(D88+D89)/(D88+D89+D90)</f>
        <v>0.60884955752212389</v>
      </c>
      <c r="E91" s="6">
        <f t="shared" si="7"/>
        <v>0.18975192223995366</v>
      </c>
    </row>
    <row r="97" spans="2:5" ht="42.75" customHeight="1" thickBot="1" x14ac:dyDescent="0.25">
      <c r="C97" s="8">
        <v>2017</v>
      </c>
      <c r="D97" s="8">
        <v>2018</v>
      </c>
      <c r="E97" s="8" t="s">
        <v>27</v>
      </c>
    </row>
    <row r="98" spans="2:5" ht="20.100000000000001" customHeight="1" thickBot="1" x14ac:dyDescent="0.25">
      <c r="B98" s="4" t="s">
        <v>39</v>
      </c>
      <c r="C98" s="5">
        <v>1208</v>
      </c>
      <c r="D98" s="5">
        <v>1152</v>
      </c>
      <c r="E98" s="6">
        <f>IF(C98&gt;0,(D98-C98)/C98,"-")</f>
        <v>-4.6357615894039736E-2</v>
      </c>
    </row>
    <row r="99" spans="2:5" ht="20.100000000000001" customHeight="1" thickBot="1" x14ac:dyDescent="0.25">
      <c r="B99" s="4" t="s">
        <v>42</v>
      </c>
      <c r="C99" s="5">
        <v>421</v>
      </c>
      <c r="D99" s="5">
        <v>485</v>
      </c>
      <c r="E99" s="6">
        <f t="shared" ref="E99:E103" si="8">IF(C99&gt;0,(D99-C99)/C99,"-")</f>
        <v>0.15201900237529692</v>
      </c>
    </row>
    <row r="100" spans="2:5" ht="20.100000000000001" customHeight="1" thickBot="1" x14ac:dyDescent="0.25">
      <c r="B100" s="4" t="s">
        <v>43</v>
      </c>
      <c r="C100" s="5">
        <v>195</v>
      </c>
      <c r="D100" s="5">
        <v>206</v>
      </c>
      <c r="E100" s="6">
        <f t="shared" si="8"/>
        <v>5.6410256410256411E-2</v>
      </c>
    </row>
    <row r="101" spans="2:5" ht="20.100000000000001" customHeight="1" thickBot="1" x14ac:dyDescent="0.25">
      <c r="B101" s="4" t="s">
        <v>99</v>
      </c>
      <c r="C101" s="6">
        <f>(C99+C100)/C98</f>
        <v>0.50993377483443714</v>
      </c>
      <c r="D101" s="6">
        <f>(D99+D100)/D98</f>
        <v>0.59982638888888884</v>
      </c>
      <c r="E101" s="6">
        <f t="shared" si="8"/>
        <v>0.17628291847041824</v>
      </c>
    </row>
    <row r="102" spans="2:5" ht="20.100000000000001" customHeight="1" thickBot="1" x14ac:dyDescent="0.25">
      <c r="B102" s="4" t="s">
        <v>40</v>
      </c>
      <c r="C102" s="6">
        <v>0.51154313487241798</v>
      </c>
      <c r="D102" s="6">
        <v>0.60024752475247523</v>
      </c>
      <c r="E102" s="6">
        <f t="shared" si="8"/>
        <v>0.1734054937560264</v>
      </c>
    </row>
    <row r="103" spans="2:5" ht="20.100000000000001" customHeight="1" thickBot="1" x14ac:dyDescent="0.25">
      <c r="B103" s="4" t="s">
        <v>41</v>
      </c>
      <c r="C103" s="6">
        <v>0.50649350649350644</v>
      </c>
      <c r="D103" s="6">
        <v>0.59883720930232553</v>
      </c>
      <c r="E103" s="6">
        <f t="shared" si="8"/>
        <v>0.18231961836613003</v>
      </c>
    </row>
    <row r="109" spans="2:5" ht="42.75" customHeight="1" thickBot="1" x14ac:dyDescent="0.25">
      <c r="C109" s="8">
        <v>2017</v>
      </c>
      <c r="D109" s="8">
        <v>2018</v>
      </c>
      <c r="E109" s="8" t="s">
        <v>27</v>
      </c>
    </row>
    <row r="110" spans="2:5" ht="15" thickBot="1" x14ac:dyDescent="0.25">
      <c r="B110" s="4" t="s">
        <v>56</v>
      </c>
      <c r="C110" s="5">
        <v>1182</v>
      </c>
      <c r="D110" s="5">
        <v>1072</v>
      </c>
      <c r="E110" s="6">
        <f>IF(C110&gt;0,(D110-C110)/C110,"-")</f>
        <v>-9.3062605752961089E-2</v>
      </c>
    </row>
    <row r="111" spans="2:5" ht="15" thickBot="1" x14ac:dyDescent="0.25">
      <c r="B111" s="4" t="s">
        <v>57</v>
      </c>
      <c r="C111" s="5">
        <v>581</v>
      </c>
      <c r="D111" s="5">
        <v>505</v>
      </c>
      <c r="E111" s="6">
        <f t="shared" ref="E111:E112" si="9">IF(C111&gt;0,(D111-C111)/C111,"-")</f>
        <v>-0.13080895008605853</v>
      </c>
    </row>
    <row r="112" spans="2:5" ht="15" thickBot="1" x14ac:dyDescent="0.25">
      <c r="B112" s="4" t="s">
        <v>58</v>
      </c>
      <c r="C112" s="5">
        <v>601</v>
      </c>
      <c r="D112" s="5">
        <v>567</v>
      </c>
      <c r="E112" s="6">
        <f t="shared" si="9"/>
        <v>-5.6572379367720464E-2</v>
      </c>
    </row>
    <row r="113" spans="2:14" x14ac:dyDescent="0.2">
      <c r="B113" s="9"/>
      <c r="C113" s="9"/>
      <c r="D113" s="9"/>
      <c r="E113" s="9"/>
      <c r="F113" s="9"/>
      <c r="G113" s="9"/>
      <c r="H113" s="9"/>
      <c r="I113" s="9"/>
      <c r="J113" s="9"/>
    </row>
    <row r="114" spans="2:14" x14ac:dyDescent="0.2">
      <c r="B114" s="9"/>
      <c r="C114" s="9"/>
      <c r="D114" s="9"/>
      <c r="E114" s="9"/>
      <c r="F114" s="9"/>
      <c r="G114" s="9"/>
      <c r="H114" s="9"/>
      <c r="I114" s="9"/>
      <c r="J114" s="9"/>
    </row>
    <row r="124" spans="2:14" ht="26.25" customHeight="1" x14ac:dyDescent="0.2">
      <c r="C124" s="26">
        <v>2017</v>
      </c>
      <c r="D124" s="26"/>
      <c r="E124" s="26"/>
      <c r="F124" s="27"/>
      <c r="G124" s="28">
        <v>2018</v>
      </c>
      <c r="H124" s="26"/>
      <c r="I124" s="26"/>
      <c r="J124" s="27"/>
      <c r="K124" s="29" t="s">
        <v>59</v>
      </c>
      <c r="L124" s="30"/>
      <c r="M124" s="30"/>
      <c r="N124" s="30"/>
    </row>
    <row r="125" spans="2:14" ht="29.25" customHeight="1" thickBot="1" x14ac:dyDescent="0.25">
      <c r="C125" s="11" t="s">
        <v>60</v>
      </c>
      <c r="D125" s="12" t="s">
        <v>61</v>
      </c>
      <c r="E125" s="12" t="s">
        <v>62</v>
      </c>
      <c r="F125" s="12" t="s">
        <v>63</v>
      </c>
      <c r="G125" s="11" t="s">
        <v>60</v>
      </c>
      <c r="H125" s="12" t="s">
        <v>61</v>
      </c>
      <c r="I125" s="12" t="s">
        <v>62</v>
      </c>
      <c r="J125" s="12" t="s">
        <v>63</v>
      </c>
      <c r="K125" s="11" t="s">
        <v>60</v>
      </c>
      <c r="L125" s="12" t="s">
        <v>61</v>
      </c>
      <c r="M125" s="12" t="s">
        <v>62</v>
      </c>
      <c r="N125" s="12" t="s">
        <v>63</v>
      </c>
    </row>
    <row r="126" spans="2:14" ht="15" thickBot="1" x14ac:dyDescent="0.25">
      <c r="B126" s="4" t="s">
        <v>64</v>
      </c>
      <c r="C126" s="10">
        <v>5</v>
      </c>
      <c r="D126" s="10">
        <v>3</v>
      </c>
      <c r="E126" s="10">
        <v>1</v>
      </c>
      <c r="F126" s="10">
        <v>9</v>
      </c>
      <c r="G126" s="10">
        <v>5</v>
      </c>
      <c r="H126" s="10">
        <v>3</v>
      </c>
      <c r="I126" s="10">
        <v>2</v>
      </c>
      <c r="J126" s="10">
        <v>10</v>
      </c>
      <c r="K126" s="6">
        <f>IF(C126=0,"-",(G126-C126)/C126)</f>
        <v>0</v>
      </c>
      <c r="L126" s="6">
        <f t="shared" ref="L126:N131" si="10">IF(D126=0,"-",(H126-D126)/D126)</f>
        <v>0</v>
      </c>
      <c r="M126" s="6">
        <f t="shared" si="10"/>
        <v>1</v>
      </c>
      <c r="N126" s="6">
        <f t="shared" si="10"/>
        <v>0.1111111111111111</v>
      </c>
    </row>
    <row r="127" spans="2:14" ht="15" thickBot="1" x14ac:dyDescent="0.25">
      <c r="B127" s="4" t="s">
        <v>65</v>
      </c>
      <c r="C127" s="10">
        <v>5</v>
      </c>
      <c r="D127" s="10">
        <v>0</v>
      </c>
      <c r="E127" s="10">
        <v>0</v>
      </c>
      <c r="F127" s="10">
        <v>5</v>
      </c>
      <c r="G127" s="10">
        <v>0</v>
      </c>
      <c r="H127" s="10">
        <v>0</v>
      </c>
      <c r="I127" s="10">
        <v>0</v>
      </c>
      <c r="J127" s="10">
        <v>0</v>
      </c>
      <c r="K127" s="6">
        <f t="shared" ref="K127:K131" si="11">IF(C127=0,"-",(G127-C127)/C127)</f>
        <v>-1</v>
      </c>
      <c r="L127" s="6" t="str">
        <f t="shared" si="10"/>
        <v>-</v>
      </c>
      <c r="M127" s="6" t="str">
        <f t="shared" si="10"/>
        <v>-</v>
      </c>
      <c r="N127" s="6">
        <f t="shared" si="10"/>
        <v>-1</v>
      </c>
    </row>
    <row r="128" spans="2:14" ht="15" thickBot="1" x14ac:dyDescent="0.25">
      <c r="B128" s="4" t="s">
        <v>66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6" t="str">
        <f t="shared" si="11"/>
        <v>-</v>
      </c>
      <c r="L128" s="6" t="str">
        <f t="shared" si="10"/>
        <v>-</v>
      </c>
      <c r="M128" s="6" t="str">
        <f t="shared" si="10"/>
        <v>-</v>
      </c>
      <c r="N128" s="6" t="str">
        <f t="shared" si="10"/>
        <v>-</v>
      </c>
    </row>
    <row r="129" spans="2:14" ht="15" thickBot="1" x14ac:dyDescent="0.25">
      <c r="B129" s="7" t="s">
        <v>67</v>
      </c>
      <c r="C129" s="10">
        <v>0</v>
      </c>
      <c r="D129" s="10">
        <v>0</v>
      </c>
      <c r="E129" s="10">
        <v>0</v>
      </c>
      <c r="F129" s="10">
        <v>0</v>
      </c>
      <c r="G129" s="10">
        <v>1</v>
      </c>
      <c r="H129" s="10">
        <v>0</v>
      </c>
      <c r="I129" s="10">
        <v>0</v>
      </c>
      <c r="J129" s="10">
        <v>1</v>
      </c>
      <c r="K129" s="6" t="str">
        <f t="shared" si="11"/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68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4" t="s">
        <v>69</v>
      </c>
      <c r="C131" s="10">
        <v>10</v>
      </c>
      <c r="D131" s="10">
        <v>3</v>
      </c>
      <c r="E131" s="10">
        <v>1</v>
      </c>
      <c r="F131" s="10">
        <v>14</v>
      </c>
      <c r="G131" s="10">
        <v>6</v>
      </c>
      <c r="H131" s="10">
        <v>3</v>
      </c>
      <c r="I131" s="10">
        <v>2</v>
      </c>
      <c r="J131" s="10">
        <v>11</v>
      </c>
      <c r="K131" s="6">
        <f t="shared" si="11"/>
        <v>-0.4</v>
      </c>
      <c r="L131" s="6">
        <f t="shared" si="10"/>
        <v>0</v>
      </c>
      <c r="M131" s="6">
        <f t="shared" si="10"/>
        <v>1</v>
      </c>
      <c r="N131" s="6">
        <f t="shared" si="10"/>
        <v>-0.21428571428571427</v>
      </c>
    </row>
    <row r="132" spans="2:14" ht="15" thickBot="1" x14ac:dyDescent="0.25">
      <c r="B132" s="4" t="s">
        <v>37</v>
      </c>
      <c r="C132" s="6">
        <f>IF(C126=0,"-",C126/(C126+C127))</f>
        <v>0.5</v>
      </c>
      <c r="D132" s="6">
        <f>IF(D126=0,"-",D126/(D126+D127))</f>
        <v>1</v>
      </c>
      <c r="E132" s="6">
        <f t="shared" ref="E132:J132" si="12">IF(E126=0,"-",E126/(E126+E127))</f>
        <v>1</v>
      </c>
      <c r="F132" s="6">
        <f t="shared" si="12"/>
        <v>0.6428571428571429</v>
      </c>
      <c r="G132" s="6">
        <f t="shared" si="12"/>
        <v>1</v>
      </c>
      <c r="H132" s="6">
        <f t="shared" si="12"/>
        <v>1</v>
      </c>
      <c r="I132" s="6">
        <f t="shared" si="12"/>
        <v>1</v>
      </c>
      <c r="J132" s="6">
        <f t="shared" si="12"/>
        <v>1</v>
      </c>
      <c r="K132" s="6">
        <f>IF(OR(C132="-",G132="-"),"-",(G132-C132)/C132)</f>
        <v>1</v>
      </c>
      <c r="L132" s="6">
        <f t="shared" ref="L132:N133" si="13">IF(OR(D132="-",H132="-"),"-",(H132-D132)/D132)</f>
        <v>0</v>
      </c>
      <c r="M132" s="6">
        <f t="shared" si="13"/>
        <v>0</v>
      </c>
      <c r="N132" s="6">
        <f t="shared" si="13"/>
        <v>0.55555555555555547</v>
      </c>
    </row>
    <row r="133" spans="2:14" ht="15" thickBot="1" x14ac:dyDescent="0.25">
      <c r="B133" s="4" t="s">
        <v>38</v>
      </c>
      <c r="C133" s="6" t="str">
        <f>IF(C129=0,"-",C129/(C128+C129))</f>
        <v>-</v>
      </c>
      <c r="D133" s="6" t="str">
        <f t="shared" ref="D133:J133" si="14">IF(D129=0,"-",D129/(D128+D129))</f>
        <v>-</v>
      </c>
      <c r="E133" s="6" t="str">
        <f t="shared" si="14"/>
        <v>-</v>
      </c>
      <c r="F133" s="6" t="str">
        <f t="shared" si="14"/>
        <v>-</v>
      </c>
      <c r="G133" s="6">
        <f t="shared" si="14"/>
        <v>1</v>
      </c>
      <c r="H133" s="6" t="str">
        <f t="shared" si="14"/>
        <v>-</v>
      </c>
      <c r="I133" s="6" t="str">
        <f t="shared" si="14"/>
        <v>-</v>
      </c>
      <c r="J133" s="6">
        <f t="shared" si="14"/>
        <v>1</v>
      </c>
      <c r="K133" s="6" t="str">
        <f>IF(OR(C133="-",G133="-"),"-",(G133-C133)/C133)</f>
        <v>-</v>
      </c>
      <c r="L133" s="6" t="str">
        <f t="shared" si="13"/>
        <v>-</v>
      </c>
      <c r="M133" s="6" t="str">
        <f t="shared" si="13"/>
        <v>-</v>
      </c>
      <c r="N133" s="6" t="str">
        <f t="shared" si="13"/>
        <v>-</v>
      </c>
    </row>
    <row r="134" spans="2:14" x14ac:dyDescent="0.2">
      <c r="C134" s="13"/>
    </row>
    <row r="135" spans="2:14" x14ac:dyDescent="0.2">
      <c r="C135" s="13"/>
      <c r="M135" s="14"/>
    </row>
    <row r="136" spans="2:14" x14ac:dyDescent="0.2">
      <c r="C136" s="13"/>
    </row>
    <row r="139" spans="2:14" ht="29.25" customHeight="1" x14ac:dyDescent="0.2">
      <c r="C139" s="26">
        <v>2017</v>
      </c>
      <c r="D139" s="26"/>
      <c r="E139" s="26"/>
      <c r="F139" s="27"/>
      <c r="G139" s="28">
        <v>2018</v>
      </c>
      <c r="H139" s="26"/>
      <c r="I139" s="26"/>
      <c r="J139" s="27"/>
      <c r="K139" s="29" t="s">
        <v>59</v>
      </c>
      <c r="L139" s="30"/>
      <c r="M139" s="30"/>
      <c r="N139" s="30"/>
    </row>
    <row r="140" spans="2:14" ht="57.75" customHeight="1" thickBot="1" x14ac:dyDescent="0.25">
      <c r="C140" s="12" t="s">
        <v>61</v>
      </c>
      <c r="D140" s="12" t="s">
        <v>71</v>
      </c>
      <c r="E140" s="12" t="s">
        <v>70</v>
      </c>
      <c r="F140" s="12" t="s">
        <v>63</v>
      </c>
      <c r="G140" s="12" t="s">
        <v>61</v>
      </c>
      <c r="H140" s="12" t="s">
        <v>71</v>
      </c>
      <c r="I140" s="12" t="s">
        <v>70</v>
      </c>
      <c r="J140" s="12" t="s">
        <v>63</v>
      </c>
      <c r="K140" s="12" t="s">
        <v>61</v>
      </c>
      <c r="L140" s="12" t="s">
        <v>71</v>
      </c>
      <c r="M140" s="12" t="s">
        <v>70</v>
      </c>
      <c r="N140" s="12" t="s">
        <v>63</v>
      </c>
    </row>
    <row r="141" spans="2:14" ht="15" thickBot="1" x14ac:dyDescent="0.25">
      <c r="B141" s="4" t="s">
        <v>72</v>
      </c>
      <c r="C141" s="10">
        <v>28</v>
      </c>
      <c r="D141" s="10">
        <v>0</v>
      </c>
      <c r="E141" s="10">
        <v>2</v>
      </c>
      <c r="F141" s="10">
        <v>30</v>
      </c>
      <c r="G141" s="10">
        <v>27</v>
      </c>
      <c r="H141" s="10">
        <v>0</v>
      </c>
      <c r="I141" s="10">
        <v>2</v>
      </c>
      <c r="J141" s="10">
        <v>29</v>
      </c>
      <c r="K141" s="6">
        <f>IF(C141=0,"-",(G141-C141)/C141)</f>
        <v>-3.5714285714285712E-2</v>
      </c>
      <c r="L141" s="6" t="str">
        <f t="shared" ref="L141:N145" si="15">IF(D141=0,"-",(H141-D141)/D141)</f>
        <v>-</v>
      </c>
      <c r="M141" s="6">
        <f t="shared" si="15"/>
        <v>0</v>
      </c>
      <c r="N141" s="6">
        <f t="shared" si="15"/>
        <v>-3.3333333333333333E-2</v>
      </c>
    </row>
    <row r="142" spans="2:14" ht="15" thickBot="1" x14ac:dyDescent="0.25">
      <c r="B142" s="4" t="s">
        <v>73</v>
      </c>
      <c r="C142" s="10">
        <v>4</v>
      </c>
      <c r="D142" s="10">
        <v>0</v>
      </c>
      <c r="E142" s="10">
        <v>2</v>
      </c>
      <c r="F142" s="10">
        <v>6</v>
      </c>
      <c r="G142" s="10">
        <v>5</v>
      </c>
      <c r="H142" s="10">
        <v>0</v>
      </c>
      <c r="I142" s="10">
        <v>2</v>
      </c>
      <c r="J142" s="10">
        <v>7</v>
      </c>
      <c r="K142" s="6">
        <f t="shared" ref="K142:K145" si="16">IF(C142=0,"-",(G142-C142)/C142)</f>
        <v>0.25</v>
      </c>
      <c r="L142" s="6" t="str">
        <f t="shared" si="15"/>
        <v>-</v>
      </c>
      <c r="M142" s="6">
        <f t="shared" si="15"/>
        <v>0</v>
      </c>
      <c r="N142" s="6">
        <f t="shared" si="15"/>
        <v>0.16666666666666666</v>
      </c>
    </row>
    <row r="143" spans="2:14" ht="15" thickBot="1" x14ac:dyDescent="0.25">
      <c r="B143" s="4" t="s">
        <v>74</v>
      </c>
      <c r="C143" s="10">
        <v>176</v>
      </c>
      <c r="D143" s="10">
        <v>0</v>
      </c>
      <c r="E143" s="10">
        <v>11</v>
      </c>
      <c r="F143" s="10">
        <v>187</v>
      </c>
      <c r="G143" s="10">
        <v>197</v>
      </c>
      <c r="H143" s="10">
        <v>0</v>
      </c>
      <c r="I143" s="10">
        <v>26</v>
      </c>
      <c r="J143" s="10">
        <v>223</v>
      </c>
      <c r="K143" s="6">
        <f t="shared" si="16"/>
        <v>0.11931818181818182</v>
      </c>
      <c r="L143" s="6" t="str">
        <f t="shared" si="15"/>
        <v>-</v>
      </c>
      <c r="M143" s="6">
        <f t="shared" si="15"/>
        <v>1.3636363636363635</v>
      </c>
      <c r="N143" s="6">
        <f t="shared" si="15"/>
        <v>0.19251336898395721</v>
      </c>
    </row>
    <row r="144" spans="2:14" ht="15" thickBot="1" x14ac:dyDescent="0.25">
      <c r="B144" s="4" t="s">
        <v>75</v>
      </c>
      <c r="C144" s="10">
        <v>60</v>
      </c>
      <c r="D144" s="10">
        <v>0</v>
      </c>
      <c r="E144" s="10">
        <v>2</v>
      </c>
      <c r="F144" s="10">
        <v>62</v>
      </c>
      <c r="G144" s="10">
        <v>36</v>
      </c>
      <c r="H144" s="10">
        <v>0</v>
      </c>
      <c r="I144" s="10">
        <v>10</v>
      </c>
      <c r="J144" s="10">
        <v>46</v>
      </c>
      <c r="K144" s="6">
        <f t="shared" si="16"/>
        <v>-0.4</v>
      </c>
      <c r="L144" s="6" t="str">
        <f t="shared" si="15"/>
        <v>-</v>
      </c>
      <c r="M144" s="6">
        <f t="shared" si="15"/>
        <v>4</v>
      </c>
      <c r="N144" s="6">
        <f t="shared" si="15"/>
        <v>-0.25806451612903225</v>
      </c>
    </row>
    <row r="145" spans="2:14" ht="15" thickBot="1" x14ac:dyDescent="0.25">
      <c r="B145" s="4" t="s">
        <v>76</v>
      </c>
      <c r="C145" s="10">
        <v>3</v>
      </c>
      <c r="D145" s="10">
        <v>0</v>
      </c>
      <c r="E145" s="10">
        <v>0</v>
      </c>
      <c r="F145" s="10">
        <v>3</v>
      </c>
      <c r="G145" s="10">
        <v>4</v>
      </c>
      <c r="H145" s="10">
        <v>0</v>
      </c>
      <c r="I145" s="10">
        <v>0</v>
      </c>
      <c r="J145" s="10">
        <v>4</v>
      </c>
      <c r="K145" s="6">
        <f t="shared" si="16"/>
        <v>0.33333333333333331</v>
      </c>
      <c r="L145" s="6" t="str">
        <f t="shared" si="15"/>
        <v>-</v>
      </c>
      <c r="M145" s="6" t="str">
        <f t="shared" si="15"/>
        <v>-</v>
      </c>
      <c r="N145" s="6">
        <f t="shared" si="15"/>
        <v>0.33333333333333331</v>
      </c>
    </row>
    <row r="146" spans="2:14" ht="15" thickBot="1" x14ac:dyDescent="0.25">
      <c r="B146" s="7" t="s">
        <v>69</v>
      </c>
      <c r="C146" s="10">
        <v>271</v>
      </c>
      <c r="D146" s="10">
        <v>0</v>
      </c>
      <c r="E146" s="10">
        <v>17</v>
      </c>
      <c r="F146" s="10">
        <v>288</v>
      </c>
      <c r="G146" s="10">
        <v>269</v>
      </c>
      <c r="H146" s="10">
        <v>0</v>
      </c>
      <c r="I146" s="10">
        <v>40</v>
      </c>
      <c r="J146" s="10">
        <v>309</v>
      </c>
      <c r="K146" s="6">
        <f t="shared" ref="K146" si="17">IF(C146=0,"-",(G146-C146)/C146)</f>
        <v>-7.3800738007380072E-3</v>
      </c>
      <c r="L146" s="6" t="str">
        <f t="shared" ref="L146" si="18">IF(D146=0,"-",(H146-D146)/D146)</f>
        <v>-</v>
      </c>
      <c r="M146" s="6">
        <f t="shared" ref="M146" si="19">IF(E146=0,"-",(I146-E146)/E146)</f>
        <v>1.3529411764705883</v>
      </c>
      <c r="N146" s="6">
        <f t="shared" ref="N146" si="20">IF(F146=0,"-",(J146-F146)/F146)</f>
        <v>7.2916666666666671E-2</v>
      </c>
    </row>
    <row r="147" spans="2:14" ht="29.25" thickBot="1" x14ac:dyDescent="0.25">
      <c r="B147" s="7" t="s">
        <v>77</v>
      </c>
      <c r="C147" s="6">
        <f t="shared" ref="C147:J148" si="21">IF(C141=0,"-",(C141/(C141+C143)))</f>
        <v>0.13725490196078433</v>
      </c>
      <c r="D147" s="6" t="str">
        <f t="shared" si="21"/>
        <v>-</v>
      </c>
      <c r="E147" s="6">
        <f t="shared" si="21"/>
        <v>0.15384615384615385</v>
      </c>
      <c r="F147" s="6">
        <f t="shared" si="21"/>
        <v>0.13824884792626729</v>
      </c>
      <c r="G147" s="6">
        <f t="shared" si="21"/>
        <v>0.12053571428571429</v>
      </c>
      <c r="H147" s="6" t="str">
        <f t="shared" si="21"/>
        <v>-</v>
      </c>
      <c r="I147" s="6">
        <f t="shared" si="21"/>
        <v>7.1428571428571425E-2</v>
      </c>
      <c r="J147" s="6">
        <f t="shared" si="21"/>
        <v>0.11507936507936507</v>
      </c>
      <c r="K147" s="6">
        <f>IF(OR(C147="-",G147="-"),"-",(G147-C147)/C147)</f>
        <v>-0.12181122448979598</v>
      </c>
      <c r="L147" s="6" t="str">
        <f t="shared" ref="L147:N148" si="22">IF(OR(D147="-",H147="-"),"-",(H147-D147)/D147)</f>
        <v>-</v>
      </c>
      <c r="M147" s="6">
        <f t="shared" si="22"/>
        <v>-0.53571428571428581</v>
      </c>
      <c r="N147" s="6">
        <f t="shared" si="22"/>
        <v>-0.16759259259259271</v>
      </c>
    </row>
    <row r="148" spans="2:14" ht="29.25" thickBot="1" x14ac:dyDescent="0.25">
      <c r="B148" s="7" t="s">
        <v>78</v>
      </c>
      <c r="C148" s="6">
        <f t="shared" si="21"/>
        <v>6.25E-2</v>
      </c>
      <c r="D148" s="6" t="str">
        <f t="shared" si="21"/>
        <v>-</v>
      </c>
      <c r="E148" s="6">
        <f t="shared" si="21"/>
        <v>0.5</v>
      </c>
      <c r="F148" s="6">
        <f t="shared" si="21"/>
        <v>8.8235294117647065E-2</v>
      </c>
      <c r="G148" s="6">
        <f t="shared" si="21"/>
        <v>0.12195121951219512</v>
      </c>
      <c r="H148" s="6" t="str">
        <f t="shared" si="21"/>
        <v>-</v>
      </c>
      <c r="I148" s="6">
        <f t="shared" si="21"/>
        <v>0.16666666666666666</v>
      </c>
      <c r="J148" s="6">
        <f t="shared" si="21"/>
        <v>0.13207547169811321</v>
      </c>
      <c r="K148" s="6">
        <f>IF(OR(C148="-",G148="-"),"-",(G148-C148)/C148)</f>
        <v>0.95121951219512191</v>
      </c>
      <c r="L148" s="6" t="str">
        <f t="shared" si="22"/>
        <v>-</v>
      </c>
      <c r="M148" s="6">
        <f t="shared" si="22"/>
        <v>-0.66666666666666674</v>
      </c>
      <c r="N148" s="6">
        <f t="shared" si="22"/>
        <v>0.49685534591194958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2" spans="2:14" ht="14.25" x14ac:dyDescent="0.2">
      <c r="B152" s="7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</row>
    <row r="153" spans="2:14" ht="14.25" x14ac:dyDescent="0.2">
      <c r="B153" s="7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</row>
    <row r="154" spans="2:14" ht="29.25" customHeight="1" thickBot="1" x14ac:dyDescent="0.25">
      <c r="B154" s="7"/>
      <c r="C154" s="8">
        <v>2017</v>
      </c>
      <c r="D154" s="8">
        <v>2018</v>
      </c>
      <c r="E154" s="19" t="s">
        <v>59</v>
      </c>
    </row>
    <row r="155" spans="2:14" ht="15" thickBot="1" x14ac:dyDescent="0.25">
      <c r="B155" s="4" t="s">
        <v>95</v>
      </c>
      <c r="C155" s="20">
        <v>241</v>
      </c>
      <c r="D155" s="20">
        <v>237</v>
      </c>
      <c r="E155" s="18">
        <f>IF(C155=0,"-",(D155-C155)/C155)</f>
        <v>-1.6597510373443983E-2</v>
      </c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15" thickBot="1" x14ac:dyDescent="0.25">
      <c r="B156" s="4" t="s">
        <v>96</v>
      </c>
      <c r="C156" s="20">
        <v>26</v>
      </c>
      <c r="D156" s="20">
        <v>28</v>
      </c>
      <c r="E156" s="18">
        <f t="shared" ref="E156:E157" si="23">IF(C156=0,"-",(D156-C156)/C156)</f>
        <v>7.6923076923076927E-2</v>
      </c>
      <c r="F156" s="18"/>
      <c r="G156" s="18"/>
      <c r="H156" s="18"/>
      <c r="I156" s="18"/>
      <c r="J156" s="18"/>
      <c r="K156" s="18"/>
      <c r="L156" s="18"/>
      <c r="M156" s="18"/>
      <c r="N156" s="18"/>
    </row>
    <row r="157" spans="2:14" ht="15" thickBot="1" x14ac:dyDescent="0.25">
      <c r="B157" s="4" t="s">
        <v>97</v>
      </c>
      <c r="C157" s="20">
        <v>1</v>
      </c>
      <c r="D157" s="20">
        <v>3</v>
      </c>
      <c r="E157" s="18">
        <f t="shared" si="23"/>
        <v>2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98</v>
      </c>
      <c r="C158" s="18">
        <f>IF(C155=0,"-",C155/(C155+C156+C157))</f>
        <v>0.89925373134328357</v>
      </c>
      <c r="D158" s="18">
        <f>IF(D155=0,"-",D155/(D155+D156+D157))</f>
        <v>0.88432835820895528</v>
      </c>
      <c r="E158" s="18">
        <f>IF(OR(C158="-",D158="-"),"-",(D158-C158)/C158)</f>
        <v>-1.6597510373443907E-2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4.25" x14ac:dyDescent="0.2">
      <c r="B159" s="7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4.25" x14ac:dyDescent="0.2">
      <c r="B160" s="7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</row>
    <row r="164" spans="2:5" ht="42.75" customHeight="1" thickBot="1" x14ac:dyDescent="0.25">
      <c r="C164" s="8">
        <v>2017</v>
      </c>
      <c r="D164" s="8">
        <v>2018</v>
      </c>
      <c r="E164" s="8" t="s">
        <v>27</v>
      </c>
    </row>
    <row r="165" spans="2:5" ht="20.100000000000001" customHeight="1" thickBot="1" x14ac:dyDescent="0.25">
      <c r="B165" s="4" t="s">
        <v>39</v>
      </c>
      <c r="C165" s="5">
        <v>14</v>
      </c>
      <c r="D165" s="5">
        <v>10</v>
      </c>
      <c r="E165" s="6">
        <f>IF(C165=0,"-",(D165-C165)/C165)</f>
        <v>-0.2857142857142857</v>
      </c>
    </row>
    <row r="166" spans="2:5" ht="20.100000000000001" customHeight="1" thickBot="1" x14ac:dyDescent="0.25">
      <c r="B166" s="4" t="s">
        <v>42</v>
      </c>
      <c r="C166" s="5">
        <v>6</v>
      </c>
      <c r="D166" s="5">
        <v>5</v>
      </c>
      <c r="E166" s="6">
        <f t="shared" ref="E166:E167" si="24">IF(C166=0,"-",(D166-C166)/C166)</f>
        <v>-0.16666666666666666</v>
      </c>
    </row>
    <row r="167" spans="2:5" ht="20.100000000000001" customHeight="1" thickBot="1" x14ac:dyDescent="0.25">
      <c r="B167" s="4" t="s">
        <v>43</v>
      </c>
      <c r="C167" s="5">
        <v>3</v>
      </c>
      <c r="D167" s="5">
        <v>5</v>
      </c>
      <c r="E167" s="6">
        <f t="shared" si="24"/>
        <v>0.66666666666666663</v>
      </c>
    </row>
    <row r="168" spans="2:5" ht="20.100000000000001" customHeight="1" thickBot="1" x14ac:dyDescent="0.25">
      <c r="B168" s="4" t="s">
        <v>99</v>
      </c>
      <c r="C168" s="6">
        <f>IF(C165=0,"-",(C166+C167)/C165)</f>
        <v>0.6428571428571429</v>
      </c>
      <c r="D168" s="6">
        <f>IF(D165=0,"-",(D166+D167)/D165)</f>
        <v>1</v>
      </c>
      <c r="E168" s="6">
        <f t="shared" ref="E168:E170" si="25">IF(OR(C168="-",D168="-"),"-",(D168-C168)/C168)</f>
        <v>0.55555555555555547</v>
      </c>
    </row>
    <row r="169" spans="2:5" ht="20.100000000000001" customHeight="1" thickBot="1" x14ac:dyDescent="0.25">
      <c r="B169" s="4" t="s">
        <v>40</v>
      </c>
      <c r="C169" s="6">
        <v>0.66666666666666663</v>
      </c>
      <c r="D169" s="6">
        <v>1</v>
      </c>
      <c r="E169" s="6">
        <f t="shared" si="25"/>
        <v>0.50000000000000011</v>
      </c>
    </row>
    <row r="170" spans="2:5" ht="20.100000000000001" customHeight="1" thickBot="1" x14ac:dyDescent="0.25">
      <c r="B170" s="4" t="s">
        <v>41</v>
      </c>
      <c r="C170" s="6">
        <v>0.6</v>
      </c>
      <c r="D170" s="6">
        <v>1</v>
      </c>
      <c r="E170" s="6">
        <f t="shared" si="25"/>
        <v>0.66666666666666674</v>
      </c>
    </row>
    <row r="176" spans="2:5" ht="42.75" customHeight="1" thickBot="1" x14ac:dyDescent="0.25">
      <c r="C176" s="8">
        <v>2017</v>
      </c>
      <c r="D176" s="8">
        <v>2018</v>
      </c>
      <c r="E176" s="8" t="s">
        <v>27</v>
      </c>
    </row>
    <row r="177" spans="2:10" ht="15" thickBot="1" x14ac:dyDescent="0.25">
      <c r="B177" s="15" t="s">
        <v>82</v>
      </c>
      <c r="C177" s="5">
        <v>12</v>
      </c>
      <c r="D177" s="5">
        <v>15</v>
      </c>
      <c r="E177" s="6">
        <f>IF(C177=0,"-",(D177-C177)/C177)</f>
        <v>0.25</v>
      </c>
      <c r="H177" s="13"/>
    </row>
    <row r="178" spans="2:10" ht="15" thickBot="1" x14ac:dyDescent="0.25">
      <c r="B178" s="4" t="s">
        <v>44</v>
      </c>
      <c r="C178" s="5">
        <v>7</v>
      </c>
      <c r="D178" s="5">
        <v>11</v>
      </c>
      <c r="E178" s="6">
        <f t="shared" ref="E178:E184" si="26">IF(C178=0,"-",(D178-C178)/C178)</f>
        <v>0.5714285714285714</v>
      </c>
      <c r="H178" s="13"/>
    </row>
    <row r="179" spans="2:10" ht="15" thickBot="1" x14ac:dyDescent="0.25">
      <c r="B179" s="4" t="s">
        <v>48</v>
      </c>
      <c r="C179" s="5">
        <v>3</v>
      </c>
      <c r="D179" s="5">
        <v>3</v>
      </c>
      <c r="E179" s="6">
        <f t="shared" si="26"/>
        <v>0</v>
      </c>
      <c r="H179" s="13"/>
    </row>
    <row r="180" spans="2:10" ht="15" thickBot="1" x14ac:dyDescent="0.25">
      <c r="B180" s="4" t="s">
        <v>79</v>
      </c>
      <c r="C180" s="5">
        <v>2</v>
      </c>
      <c r="D180" s="5">
        <v>1</v>
      </c>
      <c r="E180" s="6">
        <f t="shared" si="26"/>
        <v>-0.5</v>
      </c>
      <c r="H180" s="13"/>
    </row>
    <row r="181" spans="2:10" ht="15" thickBot="1" x14ac:dyDescent="0.25">
      <c r="B181" s="15" t="s">
        <v>80</v>
      </c>
      <c r="C181" s="5">
        <v>271</v>
      </c>
      <c r="D181" s="5">
        <v>341</v>
      </c>
      <c r="E181" s="6">
        <f t="shared" si="26"/>
        <v>0.25830258302583026</v>
      </c>
      <c r="H181" s="13"/>
    </row>
    <row r="182" spans="2:10" ht="15" thickBot="1" x14ac:dyDescent="0.25">
      <c r="B182" s="4" t="s">
        <v>48</v>
      </c>
      <c r="C182" s="5">
        <v>253</v>
      </c>
      <c r="D182" s="5">
        <v>290</v>
      </c>
      <c r="E182" s="6">
        <f t="shared" si="26"/>
        <v>0.14624505928853754</v>
      </c>
      <c r="H182" s="13"/>
    </row>
    <row r="183" spans="2:10" ht="15" thickBot="1" x14ac:dyDescent="0.25">
      <c r="B183" s="4" t="s">
        <v>71</v>
      </c>
      <c r="C183" s="5">
        <v>0</v>
      </c>
      <c r="D183" s="5">
        <v>0</v>
      </c>
      <c r="E183" s="6" t="str">
        <f t="shared" si="26"/>
        <v>-</v>
      </c>
      <c r="H183" s="13"/>
    </row>
    <row r="184" spans="2:10" ht="15" thickBot="1" x14ac:dyDescent="0.25">
      <c r="B184" s="4" t="s">
        <v>81</v>
      </c>
      <c r="C184" s="5">
        <v>18</v>
      </c>
      <c r="D184" s="5">
        <v>51</v>
      </c>
      <c r="E184" s="6">
        <f t="shared" si="26"/>
        <v>1.8333333333333333</v>
      </c>
      <c r="H184" s="13"/>
    </row>
    <row r="185" spans="2:10" x14ac:dyDescent="0.2">
      <c r="B185" s="9"/>
      <c r="C185" s="9"/>
      <c r="D185" s="9"/>
      <c r="E185" s="9"/>
      <c r="F185" s="9"/>
      <c r="G185" s="9"/>
      <c r="H185" s="9"/>
      <c r="I185" s="9"/>
      <c r="J185" s="9"/>
    </row>
    <row r="186" spans="2:10" x14ac:dyDescent="0.2">
      <c r="B186" s="9"/>
      <c r="C186" s="9"/>
      <c r="D186" s="9"/>
      <c r="E186" s="9"/>
      <c r="F186" s="9"/>
      <c r="G186" s="9"/>
      <c r="H186" s="9"/>
      <c r="I186" s="9"/>
      <c r="J186" s="9"/>
    </row>
    <row r="196" spans="2:5" ht="42.75" customHeight="1" thickBot="1" x14ac:dyDescent="0.25">
      <c r="C196" s="8">
        <v>2017</v>
      </c>
      <c r="D196" s="8">
        <v>2018</v>
      </c>
      <c r="E196" s="8" t="s">
        <v>27</v>
      </c>
    </row>
    <row r="197" spans="2:5" ht="15" thickBot="1" x14ac:dyDescent="0.25">
      <c r="B197" s="4" t="s">
        <v>83</v>
      </c>
      <c r="C197" s="5">
        <v>11</v>
      </c>
      <c r="D197" s="5">
        <v>11</v>
      </c>
      <c r="E197" s="6">
        <f t="shared" ref="E197:E200" si="27">IF(C197=0,"-",(D197-C197)/C197)</f>
        <v>0</v>
      </c>
    </row>
    <row r="198" spans="2:5" ht="15" thickBot="1" x14ac:dyDescent="0.25">
      <c r="B198" s="4" t="s">
        <v>84</v>
      </c>
      <c r="C198" s="5">
        <v>1</v>
      </c>
      <c r="D198" s="5">
        <v>2</v>
      </c>
      <c r="E198" s="6">
        <f t="shared" si="27"/>
        <v>1</v>
      </c>
    </row>
    <row r="199" spans="2:5" ht="15" thickBot="1" x14ac:dyDescent="0.25">
      <c r="B199" s="4" t="s">
        <v>85</v>
      </c>
      <c r="C199" s="5">
        <v>12</v>
      </c>
      <c r="D199" s="5">
        <v>13</v>
      </c>
      <c r="E199" s="6">
        <f t="shared" si="27"/>
        <v>8.3333333333333329E-2</v>
      </c>
    </row>
    <row r="200" spans="2:5" ht="15" thickBot="1" x14ac:dyDescent="0.25">
      <c r="B200" s="4" t="s">
        <v>86</v>
      </c>
      <c r="C200" s="5">
        <v>9</v>
      </c>
      <c r="D200" s="5">
        <v>9</v>
      </c>
      <c r="E200" s="6">
        <f t="shared" si="27"/>
        <v>0</v>
      </c>
    </row>
    <row r="206" spans="2:5" ht="42.75" customHeight="1" thickBot="1" x14ac:dyDescent="0.25">
      <c r="C206" s="8">
        <v>2017</v>
      </c>
      <c r="D206" s="8">
        <v>2018</v>
      </c>
      <c r="E206" s="8" t="s">
        <v>27</v>
      </c>
    </row>
    <row r="207" spans="2:5" ht="20.100000000000001" customHeight="1" thickBot="1" x14ac:dyDescent="0.25">
      <c r="B207" s="16" t="s">
        <v>89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90</v>
      </c>
      <c r="C208" s="5">
        <v>12</v>
      </c>
      <c r="D208" s="5">
        <v>11</v>
      </c>
      <c r="E208" s="6">
        <f t="shared" si="28"/>
        <v>-8.3333333333333329E-2</v>
      </c>
    </row>
    <row r="209" spans="2:5" ht="20.100000000000001" customHeight="1" thickBot="1" x14ac:dyDescent="0.25">
      <c r="B209" s="17" t="s">
        <v>87</v>
      </c>
      <c r="C209" s="5">
        <v>11</v>
      </c>
      <c r="D209" s="5">
        <v>10</v>
      </c>
      <c r="E209" s="6">
        <f t="shared" si="28"/>
        <v>-9.0909090909090912E-2</v>
      </c>
    </row>
    <row r="210" spans="2:5" ht="20.100000000000001" customHeight="1" thickBot="1" x14ac:dyDescent="0.25">
      <c r="B210" s="17" t="s">
        <v>88</v>
      </c>
      <c r="C210" s="5">
        <v>1</v>
      </c>
      <c r="D210" s="5">
        <v>1</v>
      </c>
      <c r="E210" s="6">
        <f t="shared" si="28"/>
        <v>0</v>
      </c>
    </row>
    <row r="211" spans="2:5" ht="20.100000000000001" customHeight="1" thickBot="1" x14ac:dyDescent="0.25">
      <c r="B211" s="17" t="s">
        <v>91</v>
      </c>
      <c r="C211" s="5"/>
      <c r="D211" s="5"/>
      <c r="E211" s="6"/>
    </row>
    <row r="212" spans="2:5" ht="20.100000000000001" customHeight="1" thickBot="1" x14ac:dyDescent="0.25">
      <c r="B212" s="17" t="s">
        <v>90</v>
      </c>
      <c r="C212" s="5">
        <v>1</v>
      </c>
      <c r="D212" s="5">
        <v>2</v>
      </c>
      <c r="E212" s="6">
        <f>IF(C212=0,"-",(D212-C212)/C212)</f>
        <v>1</v>
      </c>
    </row>
    <row r="213" spans="2:5" ht="15" thickBot="1" x14ac:dyDescent="0.25">
      <c r="B213" s="17" t="s">
        <v>87</v>
      </c>
      <c r="C213" s="5">
        <v>0</v>
      </c>
      <c r="D213" s="5">
        <v>2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88</v>
      </c>
      <c r="C214" s="5">
        <v>1</v>
      </c>
      <c r="D214" s="5">
        <v>0</v>
      </c>
      <c r="E214" s="6">
        <f t="shared" si="29"/>
        <v>-1</v>
      </c>
    </row>
    <row r="220" spans="2:5" ht="42.75" customHeight="1" thickBot="1" x14ac:dyDescent="0.25">
      <c r="C220" s="8">
        <v>2017</v>
      </c>
      <c r="D220" s="8">
        <v>2018</v>
      </c>
      <c r="E220" s="8" t="s">
        <v>27</v>
      </c>
    </row>
    <row r="221" spans="2:5" ht="15" thickBot="1" x14ac:dyDescent="0.25">
      <c r="B221" s="16" t="s">
        <v>92</v>
      </c>
      <c r="C221" s="5">
        <v>21</v>
      </c>
      <c r="D221" s="5">
        <v>14</v>
      </c>
      <c r="E221" s="6">
        <f t="shared" ref="E221:E223" si="30">IF(C221=0,"-",(D221-C221)/C221)</f>
        <v>-0.33333333333333331</v>
      </c>
    </row>
    <row r="222" spans="2:5" ht="15" thickBot="1" x14ac:dyDescent="0.25">
      <c r="B222" s="16" t="s">
        <v>93</v>
      </c>
      <c r="C222" s="5">
        <v>15</v>
      </c>
      <c r="D222" s="5">
        <v>14</v>
      </c>
      <c r="E222" s="6">
        <f t="shared" si="30"/>
        <v>-6.6666666666666666E-2</v>
      </c>
    </row>
    <row r="223" spans="2:5" ht="15" thickBot="1" x14ac:dyDescent="0.25">
      <c r="B223" s="16" t="s">
        <v>94</v>
      </c>
      <c r="C223" s="5">
        <v>8</v>
      </c>
      <c r="D223" s="5">
        <v>8</v>
      </c>
      <c r="E223" s="6">
        <f t="shared" si="30"/>
        <v>0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4:F124"/>
    <mergeCell ref="G124:J124"/>
    <mergeCell ref="K124:N124"/>
    <mergeCell ref="C139:F139"/>
    <mergeCell ref="G139:J139"/>
    <mergeCell ref="K139:N139"/>
  </mergeCells>
  <pageMargins left="0.70866141732283472" right="0.70866141732283472" top="0.74803149606299213" bottom="0.74803149606299213" header="0.31496062992125984" footer="0.31496062992125984"/>
  <pageSetup paperSize="9" scale="1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Portada</vt:lpstr>
      <vt:lpstr>Andalucía</vt:lpstr>
      <vt:lpstr>Aragón</vt:lpstr>
      <vt:lpstr>Asturias</vt:lpstr>
      <vt:lpstr>Illes Balears</vt:lpstr>
      <vt:lpstr>Canarias</vt:lpstr>
      <vt:lpstr>Cantabria</vt:lpstr>
      <vt:lpstr>Castilla y León</vt:lpstr>
      <vt:lpstr>Castilla La Mancha</vt:lpstr>
      <vt:lpstr>Cataluña</vt:lpstr>
      <vt:lpstr>Com. Valenciana</vt:lpstr>
      <vt:lpstr>Extremadura</vt:lpstr>
      <vt:lpstr>Galicia</vt:lpstr>
      <vt:lpstr>Com. Madrid</vt:lpstr>
      <vt:lpstr>Región de Murcia</vt:lpstr>
      <vt:lpstr>Navarra</vt:lpstr>
      <vt:lpstr>Pais Vasco</vt:lpstr>
      <vt:lpstr>La Rioja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cp:lastPrinted>2019-02-27T11:38:08Z</cp:lastPrinted>
  <dcterms:created xsi:type="dcterms:W3CDTF">2018-12-19T10:40:38Z</dcterms:created>
  <dcterms:modified xsi:type="dcterms:W3CDTF">2019-03-01T10:30:39Z</dcterms:modified>
</cp:coreProperties>
</file>